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ZiF Otocac\Desktop\"/>
    </mc:Choice>
  </mc:AlternateContent>
  <bookViews>
    <workbookView xWindow="0" yWindow="0" windowWidth="28800" windowHeight="12330" firstSheet="2" activeTab="6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  <sheet name="List2" sheetId="2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2" i="7" l="1"/>
  <c r="G222" i="7"/>
  <c r="F222" i="7"/>
  <c r="E222" i="7"/>
  <c r="J11" i="10" l="1"/>
  <c r="I11" i="10"/>
  <c r="H11" i="10"/>
  <c r="G11" i="10"/>
  <c r="F11" i="10"/>
  <c r="J8" i="10"/>
  <c r="I8" i="10"/>
  <c r="H8" i="10"/>
  <c r="G8" i="10"/>
  <c r="F8" i="10"/>
  <c r="F14" i="5" l="1"/>
  <c r="E14" i="5"/>
  <c r="F11" i="5"/>
  <c r="F10" i="5" s="1"/>
  <c r="E11" i="5"/>
  <c r="E10" i="5" s="1"/>
  <c r="D11" i="5"/>
  <c r="C11" i="5"/>
  <c r="B11" i="5"/>
  <c r="F69" i="7"/>
  <c r="I109" i="7"/>
  <c r="H110" i="7"/>
  <c r="G110" i="7"/>
  <c r="H109" i="7"/>
  <c r="G109" i="7"/>
  <c r="I105" i="7" l="1"/>
  <c r="H105" i="7"/>
  <c r="G105" i="7"/>
  <c r="F206" i="7"/>
  <c r="F136" i="7"/>
  <c r="F135" i="7" s="1"/>
  <c r="F128" i="7"/>
  <c r="F127" i="7" s="1"/>
  <c r="F201" i="7"/>
  <c r="F203" i="7"/>
  <c r="F172" i="7"/>
  <c r="F165" i="7"/>
  <c r="I64" i="7"/>
  <c r="H64" i="7"/>
  <c r="G64" i="7"/>
  <c r="F64" i="7"/>
  <c r="I88" i="7"/>
  <c r="H88" i="7"/>
  <c r="G88" i="7"/>
  <c r="F79" i="7"/>
  <c r="F88" i="7"/>
  <c r="I73" i="7"/>
  <c r="H73" i="7"/>
  <c r="G73" i="7"/>
  <c r="I69" i="7"/>
  <c r="H69" i="7"/>
  <c r="G69" i="7"/>
  <c r="F56" i="7"/>
  <c r="F55" i="7" s="1"/>
  <c r="E79" i="7"/>
  <c r="E165" i="7"/>
  <c r="E98" i="7"/>
  <c r="E99" i="7"/>
  <c r="E88" i="7"/>
  <c r="E182" i="7"/>
  <c r="E181" i="7" s="1"/>
  <c r="E180" i="7" s="1"/>
  <c r="E64" i="7"/>
  <c r="E172" i="7"/>
  <c r="E157" i="7"/>
  <c r="E141" i="7"/>
  <c r="E140" i="7" s="1"/>
  <c r="E93" i="7"/>
  <c r="E73" i="7"/>
  <c r="E69" i="7"/>
  <c r="E14" i="7"/>
  <c r="E11" i="7"/>
  <c r="E51" i="7"/>
  <c r="F164" i="7" l="1"/>
  <c r="F54" i="7"/>
  <c r="I68" i="7"/>
  <c r="I67" i="7" s="1"/>
  <c r="H68" i="7"/>
  <c r="H67" i="7" s="1"/>
  <c r="G68" i="7"/>
  <c r="G67" i="7" s="1"/>
  <c r="E164" i="7"/>
  <c r="D36" i="8"/>
  <c r="H63" i="3"/>
  <c r="H62" i="3" s="1"/>
  <c r="H60" i="3"/>
  <c r="H57" i="3"/>
  <c r="H50" i="3"/>
  <c r="H46" i="3"/>
  <c r="G63" i="3"/>
  <c r="G62" i="3" s="1"/>
  <c r="G60" i="3"/>
  <c r="G57" i="3"/>
  <c r="G50" i="3"/>
  <c r="G46" i="3"/>
  <c r="F46" i="3"/>
  <c r="F50" i="3"/>
  <c r="F57" i="3"/>
  <c r="F60" i="3"/>
  <c r="F63" i="3"/>
  <c r="F62" i="3" s="1"/>
  <c r="E46" i="3"/>
  <c r="E50" i="3"/>
  <c r="E55" i="3"/>
  <c r="E57" i="3"/>
  <c r="E60" i="3"/>
  <c r="E63" i="3"/>
  <c r="E66" i="3"/>
  <c r="E62" i="3" s="1"/>
  <c r="D46" i="3"/>
  <c r="D50" i="3"/>
  <c r="D55" i="3"/>
  <c r="D57" i="3"/>
  <c r="D60" i="3"/>
  <c r="D63" i="3"/>
  <c r="D66" i="3"/>
  <c r="D62" i="3" s="1"/>
  <c r="H36" i="3"/>
  <c r="H28" i="3"/>
  <c r="H22" i="3"/>
  <c r="H21" i="3" s="1"/>
  <c r="H18" i="3"/>
  <c r="H15" i="3"/>
  <c r="H13" i="3"/>
  <c r="G36" i="3"/>
  <c r="G28" i="3"/>
  <c r="G22" i="3"/>
  <c r="G21" i="3" s="1"/>
  <c r="G18" i="3"/>
  <c r="G15" i="3"/>
  <c r="G13" i="3"/>
  <c r="F15" i="3"/>
  <c r="F28" i="3"/>
  <c r="F22" i="3"/>
  <c r="F21" i="3" s="1"/>
  <c r="F18" i="3"/>
  <c r="F13" i="3"/>
  <c r="E13" i="3"/>
  <c r="E15" i="3"/>
  <c r="E32" i="3"/>
  <c r="E21" i="3"/>
  <c r="E28" i="3"/>
  <c r="E18" i="3"/>
  <c r="D13" i="3"/>
  <c r="D15" i="3"/>
  <c r="D18" i="3"/>
  <c r="D22" i="3"/>
  <c r="D21" i="3" s="1"/>
  <c r="D25" i="3"/>
  <c r="D28" i="3"/>
  <c r="D32" i="3"/>
  <c r="F36" i="8"/>
  <c r="E36" i="8"/>
  <c r="F29" i="8"/>
  <c r="E29" i="8"/>
  <c r="F34" i="8"/>
  <c r="E34" i="8"/>
  <c r="D29" i="8"/>
  <c r="D34" i="8"/>
  <c r="C29" i="8"/>
  <c r="C34" i="8"/>
  <c r="C36" i="8"/>
  <c r="F39" i="8"/>
  <c r="E39" i="8"/>
  <c r="D39" i="8"/>
  <c r="C39" i="8"/>
  <c r="B39" i="8"/>
  <c r="B36" i="8"/>
  <c r="B34" i="8"/>
  <c r="F21" i="8"/>
  <c r="E21" i="8"/>
  <c r="D21" i="8"/>
  <c r="C21" i="8"/>
  <c r="B21" i="8"/>
  <c r="F41" i="8"/>
  <c r="E41" i="8"/>
  <c r="F18" i="8"/>
  <c r="F16" i="8"/>
  <c r="F11" i="8"/>
  <c r="E11" i="8"/>
  <c r="E16" i="8"/>
  <c r="E18" i="8"/>
  <c r="F45" i="3" l="1"/>
  <c r="F44" i="3" s="1"/>
  <c r="D45" i="3"/>
  <c r="D44" i="3" s="1"/>
  <c r="G45" i="3"/>
  <c r="G44" i="3" s="1"/>
  <c r="H45" i="3"/>
  <c r="H44" i="3" s="1"/>
  <c r="F12" i="3"/>
  <c r="E45" i="3"/>
  <c r="E44" i="3" s="1"/>
  <c r="F28" i="8"/>
  <c r="F10" i="8"/>
  <c r="E10" i="8"/>
  <c r="E28" i="8"/>
  <c r="D12" i="3"/>
  <c r="D11" i="3" s="1"/>
  <c r="G12" i="3"/>
  <c r="G11" i="3" s="1"/>
  <c r="G10" i="3" s="1"/>
  <c r="H12" i="3"/>
  <c r="H11" i="3" s="1"/>
  <c r="H10" i="3" s="1"/>
  <c r="E11" i="3"/>
  <c r="C9" i="9"/>
  <c r="F9" i="9"/>
  <c r="XFD12" i="3" l="1"/>
  <c r="F11" i="3" l="1"/>
  <c r="F105" i="7" l="1"/>
  <c r="C14" i="5"/>
  <c r="C10" i="5" s="1"/>
  <c r="D14" i="5"/>
  <c r="D10" i="5" s="1"/>
  <c r="B14" i="5"/>
  <c r="B10" i="5" s="1"/>
  <c r="D41" i="8"/>
  <c r="D28" i="8" s="1"/>
  <c r="C41" i="8"/>
  <c r="C28" i="8" s="1"/>
  <c r="B41" i="8"/>
  <c r="D18" i="8"/>
  <c r="D11" i="8"/>
  <c r="C18" i="8"/>
  <c r="B18" i="8"/>
  <c r="I46" i="7"/>
  <c r="I39" i="7"/>
  <c r="H39" i="7"/>
  <c r="I30" i="7"/>
  <c r="H30" i="7"/>
  <c r="I14" i="7"/>
  <c r="H14" i="7"/>
  <c r="I11" i="7"/>
  <c r="H11" i="7"/>
  <c r="I48" i="7"/>
  <c r="H48" i="7"/>
  <c r="I79" i="7"/>
  <c r="H79" i="7"/>
  <c r="I93" i="7"/>
  <c r="I92" i="7" s="1"/>
  <c r="H93" i="7"/>
  <c r="H92" i="7" s="1"/>
  <c r="I99" i="7"/>
  <c r="H99" i="7"/>
  <c r="G99" i="7"/>
  <c r="I110" i="7"/>
  <c r="I118" i="7"/>
  <c r="I117" i="7" s="1"/>
  <c r="H118" i="7"/>
  <c r="H117" i="7" s="1"/>
  <c r="G118" i="7"/>
  <c r="G117" i="7" s="1"/>
  <c r="I195" i="7"/>
  <c r="I194" i="7" s="1"/>
  <c r="H195" i="7"/>
  <c r="H194" i="7" s="1"/>
  <c r="I188" i="7"/>
  <c r="I187" i="7" s="1"/>
  <c r="H188" i="7"/>
  <c r="H187" i="7" s="1"/>
  <c r="I182" i="7"/>
  <c r="I181" i="7" s="1"/>
  <c r="I180" i="7" s="1"/>
  <c r="H182" i="7"/>
  <c r="H181" i="7" s="1"/>
  <c r="H180" i="7" s="1"/>
  <c r="I172" i="7"/>
  <c r="H172" i="7"/>
  <c r="I165" i="7"/>
  <c r="H165" i="7"/>
  <c r="G165" i="7"/>
  <c r="G172" i="7"/>
  <c r="G195" i="7"/>
  <c r="G194" i="7" s="1"/>
  <c r="G188" i="7"/>
  <c r="G187" i="7" s="1"/>
  <c r="G182" i="7"/>
  <c r="G181" i="7" s="1"/>
  <c r="G180" i="7" s="1"/>
  <c r="F99" i="7"/>
  <c r="F98" i="7" s="1"/>
  <c r="G93" i="7"/>
  <c r="G92" i="7" s="1"/>
  <c r="G79" i="7"/>
  <c r="G164" i="7" l="1"/>
  <c r="G98" i="7"/>
  <c r="H164" i="7"/>
  <c r="I164" i="7"/>
  <c r="H98" i="7"/>
  <c r="I98" i="7"/>
  <c r="I10" i="7"/>
  <c r="I8" i="7" s="1"/>
  <c r="I7" i="7" s="1"/>
  <c r="H10" i="7"/>
  <c r="H8" i="7" s="1"/>
  <c r="H7" i="7" s="1"/>
  <c r="G48" i="7"/>
  <c r="G46" i="7"/>
  <c r="G39" i="7"/>
  <c r="G30" i="7"/>
  <c r="G14" i="7"/>
  <c r="G11" i="7"/>
  <c r="F182" i="7"/>
  <c r="E39" i="7"/>
  <c r="E30" i="7"/>
  <c r="F199" i="7"/>
  <c r="F198" i="7" s="1"/>
  <c r="F195" i="7"/>
  <c r="F194" i="7" s="1"/>
  <c r="F188" i="7"/>
  <c r="F187" i="7" s="1"/>
  <c r="F146" i="7"/>
  <c r="F122" i="7"/>
  <c r="F121" i="7" s="1"/>
  <c r="F118" i="7"/>
  <c r="F117" i="7" s="1"/>
  <c r="F110" i="7"/>
  <c r="F109" i="7" s="1"/>
  <c r="F73" i="7"/>
  <c r="F68" i="7" s="1"/>
  <c r="F67" i="7" s="1"/>
  <c r="F48" i="7"/>
  <c r="F46" i="7"/>
  <c r="F14" i="7"/>
  <c r="F30" i="7"/>
  <c r="F39" i="7"/>
  <c r="F11" i="7"/>
  <c r="F181" i="7" l="1"/>
  <c r="F180" i="7"/>
  <c r="G10" i="7"/>
  <c r="G8" i="7" s="1"/>
  <c r="G7" i="7" s="1"/>
  <c r="G209" i="7" s="1"/>
  <c r="F10" i="7"/>
  <c r="F8" i="7" s="1"/>
  <c r="F7" i="7" s="1"/>
  <c r="E150" i="7"/>
  <c r="E149" i="7" s="1"/>
  <c r="E188" i="7"/>
  <c r="E187" i="7" s="1"/>
  <c r="E195" i="7"/>
  <c r="E194" i="7" s="1"/>
  <c r="B12" i="9"/>
  <c r="B8" i="9"/>
  <c r="F36" i="3" l="1"/>
  <c r="F10" i="3" s="1"/>
  <c r="E36" i="3"/>
  <c r="E10" i="3" s="1"/>
  <c r="D36" i="3"/>
  <c r="D10" i="3" s="1"/>
  <c r="D16" i="8"/>
  <c r="D10" i="8" s="1"/>
  <c r="C16" i="8"/>
  <c r="C11" i="8"/>
  <c r="C10" i="8" s="1"/>
  <c r="B11" i="8"/>
  <c r="B16" i="8"/>
  <c r="B10" i="8" l="1"/>
  <c r="XFD16" i="8"/>
  <c r="F93" i="7"/>
  <c r="F92" i="7" s="1"/>
  <c r="E146" i="7"/>
  <c r="E118" i="7"/>
  <c r="E117" i="7" s="1"/>
  <c r="E110" i="7"/>
  <c r="E109" i="7" s="1"/>
  <c r="E92" i="7"/>
  <c r="E48" i="7"/>
  <c r="E46" i="7"/>
  <c r="F15" i="9"/>
  <c r="F12" i="9" s="1"/>
  <c r="E12" i="9"/>
  <c r="D12" i="9"/>
  <c r="C15" i="9"/>
  <c r="C12" i="9" s="1"/>
  <c r="F8" i="9"/>
  <c r="E8" i="9"/>
  <c r="D8" i="9"/>
  <c r="C8" i="9"/>
  <c r="H12" i="6"/>
  <c r="G12" i="6"/>
  <c r="H8" i="6"/>
  <c r="G8" i="6"/>
  <c r="F12" i="6"/>
  <c r="F8" i="6"/>
  <c r="E13" i="6"/>
  <c r="E12" i="6" s="1"/>
  <c r="E9" i="6"/>
  <c r="E8" i="6" s="1"/>
  <c r="D12" i="6"/>
  <c r="D8" i="6"/>
  <c r="E67" i="7" l="1"/>
  <c r="E68" i="7"/>
  <c r="F37" i="10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I22" i="10" l="1"/>
  <c r="I28" i="10" s="1"/>
  <c r="I29" i="10" s="1"/>
  <c r="J22" i="10"/>
  <c r="J28" i="10" s="1"/>
  <c r="J29" i="10" s="1"/>
  <c r="F22" i="10"/>
  <c r="F28" i="10" s="1"/>
  <c r="F29" i="10" s="1"/>
  <c r="G22" i="10"/>
  <c r="H22" i="10" l="1"/>
  <c r="H28" i="10" s="1"/>
  <c r="H29" i="10" s="1"/>
  <c r="B29" i="8"/>
  <c r="B28" i="8" s="1"/>
  <c r="E10" i="7"/>
  <c r="E8" i="7" s="1"/>
  <c r="E7" i="7" s="1"/>
</calcChain>
</file>

<file path=xl/sharedStrings.xml><?xml version="1.0" encoding="utf-8"?>
<sst xmlns="http://schemas.openxmlformats.org/spreadsheetml/2006/main" count="476" uniqueCount="271">
  <si>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</si>
  <si>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</si>
  <si>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</si>
  <si>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</si>
  <si>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</si>
  <si>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</si>
  <si>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</si>
  <si>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</si>
  <si>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</si>
  <si>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</si>
  <si>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</si>
  <si>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</si>
  <si>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</si>
  <si>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</si>
  <si>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</si>
  <si>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</si>
  <si>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</si>
  <si>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</si>
  <si>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</si>
  <si>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</si>
  <si>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</si>
  <si>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</si>
  <si>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</si>
  <si>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</si>
  <si>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</si>
  <si>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</si>
  <si>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</si>
  <si>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</si>
  <si>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</si>
  <si>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</si>
  <si>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Naziv izvora financiranja</t>
  </si>
  <si>
    <t>A) SAŽETAK RAČUNA PRIHODA I RASHODA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</si>
  <si>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</si>
  <si>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</si>
  <si>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</si>
  <si>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Naziv</t>
  </si>
  <si>
    <t>EUR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</si>
  <si>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</si>
  <si>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</si>
  <si>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</si>
  <si>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</si>
  <si>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</si>
  <si>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</si>
  <si>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</si>
  <si>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</si>
  <si>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</si>
  <si>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</si>
  <si>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</si>
  <si>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</si>
  <si>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</si>
  <si>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</si>
  <si>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</si>
  <si>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</si>
  <si>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</si>
  <si>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</si>
  <si>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</si>
  <si>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</si>
  <si>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</si>
  <si>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</si>
  <si>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</si>
  <si>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</si>
  <si>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</si>
  <si>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</si>
  <si>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</si>
  <si>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</si>
  <si>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Naknade građ. i kućanstvima</t>
  </si>
  <si>
    <t>Financijski rashodi</t>
  </si>
  <si>
    <t>Donacije</t>
  </si>
  <si>
    <t>PROGRAM 3050</t>
  </si>
  <si>
    <t>Osnovno školstvo standard</t>
  </si>
  <si>
    <t>Osiguranje uvjeta rada OŠ-  minimalni standard</t>
  </si>
  <si>
    <t>Stručno usavršavanje</t>
  </si>
  <si>
    <t>Materijal i sirovine</t>
  </si>
  <si>
    <t>Sitan inventar i auto gume</t>
  </si>
  <si>
    <t>Radna odjeća i obuća</t>
  </si>
  <si>
    <t>Uslugr telefona pošte i prijevoza</t>
  </si>
  <si>
    <t>Usluge tek. I invest. Održavanja</t>
  </si>
  <si>
    <t>Usluge promidžbe i informiranja</t>
  </si>
  <si>
    <t>Komunalne usluge</t>
  </si>
  <si>
    <t>Zakupnine i najamnine</t>
  </si>
  <si>
    <t>Zdravstvene i veter. Usluge</t>
  </si>
  <si>
    <t>Intelektualne usluge</t>
  </si>
  <si>
    <t>Računalne usluge</t>
  </si>
  <si>
    <t>Premije osiguranja</t>
  </si>
  <si>
    <t>Reprezentacija</t>
  </si>
  <si>
    <t>Članarine i norme</t>
  </si>
  <si>
    <t>Pristojbe i naknade</t>
  </si>
  <si>
    <t>Ostali nespom.rashodi</t>
  </si>
  <si>
    <t>Bankarske usluge i usluge pl.prometa</t>
  </si>
  <si>
    <t>Naknade građanima i kućanstvima</t>
  </si>
  <si>
    <t>Nakn.građ.i kućanstvima-prijevoz učenika</t>
  </si>
  <si>
    <t>Aktivnost 030-02-00-3050-04</t>
  </si>
  <si>
    <t>Odgojno obrazovno i tehničko osoblje</t>
  </si>
  <si>
    <t>Izvor financiranja 501</t>
  </si>
  <si>
    <t>Plaće za redovan rad</t>
  </si>
  <si>
    <t xml:space="preserve"> Ost. rashodi za zaposlene</t>
  </si>
  <si>
    <t>Doprinos za obvezno ZO</t>
  </si>
  <si>
    <t>Naknade za prijevoz na posao i s posla</t>
  </si>
  <si>
    <t>Zdravstvene usluge</t>
  </si>
  <si>
    <t>Novč.naknada zbog nezapoš.osoba sa   invaliditetom</t>
  </si>
  <si>
    <t>Aktivnost 030-02-00-3060-01</t>
  </si>
  <si>
    <t>Djelatnost osnovnih škola iznad standarda</t>
  </si>
  <si>
    <t>Intelektualne i osobne usluge</t>
  </si>
  <si>
    <t>Izvor financiranja 31</t>
  </si>
  <si>
    <t>Otpl.glavnice zajmofa -fin lizing</t>
  </si>
  <si>
    <t>Kapitalni izdaci iznad standarda</t>
  </si>
  <si>
    <t>Aktivnost 030-02-00-3060-03</t>
  </si>
  <si>
    <t>Projekt besplatne prehrane</t>
  </si>
  <si>
    <t>Aktivnost 030-02-00-3060-04</t>
  </si>
  <si>
    <t>Školska kuhinja</t>
  </si>
  <si>
    <t>Izvor financiranja 412</t>
  </si>
  <si>
    <t>Aktivnost 030-02-00-3070-04</t>
  </si>
  <si>
    <t>Pilot projekt E-škole</t>
  </si>
  <si>
    <t>Izvor financiranja 11</t>
  </si>
  <si>
    <t>Aktivnost 030-02-00-3070-05</t>
  </si>
  <si>
    <t>Shema školskog voća i mlijeka</t>
  </si>
  <si>
    <t>Izvor financiranja 54</t>
  </si>
  <si>
    <t>Aktivnost 030-02-00-3070-18</t>
  </si>
  <si>
    <t>Obrazovanje jednakih mogućnosti IV- pomoćnici u nastavi</t>
  </si>
  <si>
    <t>Ostali rashodi za zaposlene</t>
  </si>
  <si>
    <t>Doprinosi za osn.ZO</t>
  </si>
  <si>
    <t>Službena putovanja</t>
  </si>
  <si>
    <t>Naknade za prijevoz na posao i sposla</t>
  </si>
  <si>
    <t>PROGRAM K-3050-02</t>
  </si>
  <si>
    <t>Kapitalni izdaci iz decentralizacije</t>
  </si>
  <si>
    <t>Usluge telefona,pošte i prijevoza</t>
  </si>
  <si>
    <t>Aktivnost  030-02-00-3060-02</t>
  </si>
  <si>
    <t>Aktivnost 030-02-003060-05</t>
  </si>
  <si>
    <t>Produženi boravak - pomoći Grad Otočac</t>
  </si>
  <si>
    <t>Doprinos za osnovno ZO</t>
  </si>
  <si>
    <t>Pomoć korisnici</t>
  </si>
  <si>
    <t>Pomoć -korisnici</t>
  </si>
  <si>
    <t>Fond poravnanja i dod.udio u porez na dohodak</t>
  </si>
  <si>
    <t>Opći prihodi i primici</t>
  </si>
  <si>
    <t>Pomoći iz inozemstva</t>
  </si>
  <si>
    <t>Prihodi za posebne namjene-OŠ i SŠ</t>
  </si>
  <si>
    <t>Tekuće donacije - korisnici</t>
  </si>
  <si>
    <t>Vlastiti prihodi - korisnici</t>
  </si>
  <si>
    <t>Udžbenici i lektira</t>
  </si>
  <si>
    <t>Uredski namještaj i oprema</t>
  </si>
  <si>
    <t>PRORAČUN UKUPNO</t>
  </si>
  <si>
    <t>13 Predfinanciranje</t>
  </si>
  <si>
    <t>54 Pomoći iz inozemstva</t>
  </si>
  <si>
    <t>61 Donacije</t>
  </si>
  <si>
    <t>RAVNATELJICA</t>
  </si>
  <si>
    <t>JASMINKA DEVČIĆ,prof.</t>
  </si>
  <si>
    <t>412  Prih. za pos. namjene</t>
  </si>
  <si>
    <t>50 Pomoć korisnici</t>
  </si>
  <si>
    <t>Projekcija 
za 2027.</t>
  </si>
  <si>
    <t>Ur.materijal i ost. Mat.rashodi</t>
  </si>
  <si>
    <t>Aktivnost 3060-01</t>
  </si>
  <si>
    <t>Izvor financiranja501</t>
  </si>
  <si>
    <t>Pomoći</t>
  </si>
  <si>
    <t>Dod. ulag. na građ. objektima</t>
  </si>
  <si>
    <t>Dodatna ulaganja na građ. objektima</t>
  </si>
  <si>
    <t>Rashodi za materijal i energiju</t>
  </si>
  <si>
    <t>Rashodi za usluge</t>
  </si>
  <si>
    <t>Naknade troškova zaposlenima</t>
  </si>
  <si>
    <t>Uredski materijal</t>
  </si>
  <si>
    <t>Namirnice</t>
  </si>
  <si>
    <t>Električna energija</t>
  </si>
  <si>
    <t>Plin</t>
  </si>
  <si>
    <t>Motorni benzin i dizel goriva</t>
  </si>
  <si>
    <t>Ost.materij.za proiz.energije-lož ulje</t>
  </si>
  <si>
    <t>Mater.za tek. i invest.održavanje građ.obj</t>
  </si>
  <si>
    <t>Mater.za tek. i invest.održavanje opreme</t>
  </si>
  <si>
    <t>Mater.za tek. i invest.održavanje prij.sr.</t>
  </si>
  <si>
    <t>Materijal i sr. za čišćenje i održavanje</t>
  </si>
  <si>
    <t xml:space="preserve">Literatura (glasila, časopisi,knjige i sl) </t>
  </si>
  <si>
    <t>Ostali nespomenuti rashodi poslovanja</t>
  </si>
  <si>
    <t>Kap.projekt K-3070-21</t>
  </si>
  <si>
    <t>Projekt Adaptacija igrališta PŠ Ličko  Lešće</t>
  </si>
  <si>
    <t>Ostali nespomenuti rashodi</t>
  </si>
  <si>
    <t>Izrada projektne dokumentacije za dogradnju OŠ Otočac</t>
  </si>
  <si>
    <t>Aktivnost 3060-05</t>
  </si>
  <si>
    <t>Natjecanja</t>
  </si>
  <si>
    <t>Izvor financiranja 55</t>
  </si>
  <si>
    <t>Projekt K-3070-17</t>
  </si>
  <si>
    <t>Izvor financiranja 56</t>
  </si>
  <si>
    <t>Projekt T-3070-23</t>
  </si>
  <si>
    <t>Zajedno za budućnost</t>
  </si>
  <si>
    <t>Pomoćiz iz inozemstva</t>
  </si>
  <si>
    <t>Zdravstvene i veterinarske usluge</t>
  </si>
  <si>
    <t>Kapitalni projekt K-3050-02                Izvor financiranja   55</t>
  </si>
  <si>
    <t>Projekcija proračuna
za 2027.</t>
  </si>
  <si>
    <t xml:space="preserve">55 Fond poravnanja i dodatn </t>
  </si>
  <si>
    <t>56 Višak-fond poravnanja</t>
  </si>
  <si>
    <t xml:space="preserve">  53 Pomoći</t>
  </si>
  <si>
    <t>Prihodi od imovine</t>
  </si>
  <si>
    <t>Izvor financiranja 13</t>
  </si>
  <si>
    <t>Predfinanciranje</t>
  </si>
  <si>
    <t>Izvršenje 2024.</t>
  </si>
  <si>
    <t>Plan 2025.</t>
  </si>
  <si>
    <t>Plan za 2026.</t>
  </si>
  <si>
    <t>Projekcija 
za 2028.</t>
  </si>
  <si>
    <t>Izvršenje 2024.*</t>
  </si>
  <si>
    <t>Proračun za 2026.</t>
  </si>
  <si>
    <t>Projekcija proračuna
za 2028.</t>
  </si>
  <si>
    <t>6 Donacije</t>
  </si>
  <si>
    <t>61 Tekuće donacije korisnici</t>
  </si>
  <si>
    <t>Pomoći iz gradskog proračuna</t>
  </si>
  <si>
    <t>Tekuće pomoći iz gradskog proračuna</t>
  </si>
  <si>
    <t>Pomoći iz Džavnog proračuna</t>
  </si>
  <si>
    <t>Tekuće pomoći iz DP</t>
  </si>
  <si>
    <t>Kap. Pomoći iz Državnog proračuna</t>
  </si>
  <si>
    <t>Prijen. Između pror.kor.istog proračuna</t>
  </si>
  <si>
    <t>Tek.prijenosi remeljem prijenosa EU sredstava</t>
  </si>
  <si>
    <t>Prihodi od financijske imovine</t>
  </si>
  <si>
    <t>Prihod od kamata na depo. po viđenju</t>
  </si>
  <si>
    <t>Prihodi po posebnim propisima</t>
  </si>
  <si>
    <t>Prihodi po pos.prop - školska kuhinja</t>
  </si>
  <si>
    <t>Prih. Od prodaje proizvodai pruž. Usluga</t>
  </si>
  <si>
    <t>Tekuće donacije</t>
  </si>
  <si>
    <t>Prih iz nadl.pror. za nabavu nefin imov</t>
  </si>
  <si>
    <t>Prih. Iz nadl.pror. za fin. Rash. Poslovanja</t>
  </si>
  <si>
    <t>Doprinosi na plaće</t>
  </si>
  <si>
    <t xml:space="preserve">Ostali nespomenut rashodi </t>
  </si>
  <si>
    <t>Bank. Usluge i usluge platnog prometa</t>
  </si>
  <si>
    <t>Nakn. Građ. I kućanstvima u naravi</t>
  </si>
  <si>
    <t>Ostale tek. donacije u novcu</t>
  </si>
  <si>
    <t>Postrojenja i oprema</t>
  </si>
  <si>
    <t xml:space="preserve">Knjige </t>
  </si>
  <si>
    <t>Dod. ulaganja na građ. 0bjektima</t>
  </si>
  <si>
    <t>Stručno usavršavanje zaposlenika</t>
  </si>
  <si>
    <t>Nakn. građanima i kućanstvima u naravi</t>
  </si>
  <si>
    <t>Ost. tekuće donacije u naravi</t>
  </si>
  <si>
    <t>Oprema za održavanje i zaštitu</t>
  </si>
  <si>
    <t>Uredska oprema</t>
  </si>
  <si>
    <t>Aktivnost: A3050-01</t>
  </si>
  <si>
    <t>Aktivnost: A3060-01</t>
  </si>
  <si>
    <t>Djelatnost odnovnih škola iznad standarda</t>
  </si>
  <si>
    <t>Naknade građanima i kućanstvima u naravi</t>
  </si>
  <si>
    <t>37 Izvor financiranja 11</t>
  </si>
  <si>
    <t>Usluge tek i inv. Održavanja</t>
  </si>
  <si>
    <t>Instrumenti, uređaji i strojevi</t>
  </si>
  <si>
    <t>Ureska oprema i namještaj</t>
  </si>
  <si>
    <t>Sportska oprema</t>
  </si>
  <si>
    <t>Dodatna ulag. na građ. objektima</t>
  </si>
  <si>
    <t>Usl. Telefona pošte i prijevoza</t>
  </si>
  <si>
    <t>Kap. Izdaci iznad standarda</t>
  </si>
  <si>
    <t>Kap.projekt K-3070-27</t>
  </si>
  <si>
    <t>Asfalterski radovi parkinga PŠ Vrhovine</t>
  </si>
  <si>
    <t>Uređaji , strojevi oprema</t>
  </si>
  <si>
    <t>6 PRIHODI POSLOVANJA</t>
  </si>
  <si>
    <t>7 PRIHODI OD PRODAJE NEFINANCIJSKE IMOVINE</t>
  </si>
  <si>
    <t>RASHODI POSLOVANJA</t>
  </si>
  <si>
    <t>4 RASHODI ZA NABAVU NEFINANCIJSKE IMOVINE</t>
  </si>
  <si>
    <t>RAZLIKA - VIŠAK/MANJAK</t>
  </si>
  <si>
    <t>KLASA: 400-02/25-01/02</t>
  </si>
  <si>
    <t>URBROJ: 2125-01-01/25-2</t>
  </si>
  <si>
    <t>Izv.fin.</t>
  </si>
  <si>
    <t>Opis izvora financiranja</t>
  </si>
  <si>
    <t>Prihodi za posebne namjene -OŠ</t>
  </si>
  <si>
    <t xml:space="preserve">Pomoć- korisnici </t>
  </si>
  <si>
    <t>Fond poravnanja i dod udio u porezu na dohodak-DEC</t>
  </si>
  <si>
    <t>Višak-fond poravnanja i dod udio poreza na doh-DEC</t>
  </si>
  <si>
    <t>UKUPNO</t>
  </si>
  <si>
    <t>Plan 2025</t>
  </si>
  <si>
    <t>Plan 2026</t>
  </si>
  <si>
    <t>Plan 2027</t>
  </si>
  <si>
    <t>Plan 2028</t>
  </si>
  <si>
    <t>PRIJEDLOG FINANCIJSKOG PLANA PRORAČUNSKOG KORISNIKA JEDINICE LOKALNE I PODRUČNE (REGIONALNE) SAMOUPRAVE - OSNOVNA ŠKOLA ZRINSKIH I FRANKOPANA OTOČAC
ZA 2026. I PROJEKCIJA ZA 2027. I 2028. GODINU</t>
  </si>
  <si>
    <t>PRIJEDLOG FINANCIJSKOG PLANA PRORAČUNSKOG KORISNIKA JEDINICE LOKALNE I PODRUČNE (REGIONALNE) SAMOUPRAVE 
 OSNOVNA ŠKOLA ZRINSKIH I FRANKOPANA OTOČAC ZA 2025. I PROJEKCIJA ZA 2026. I 2027. GODINU</t>
  </si>
  <si>
    <t>PRIJEDLOG FINANCIJSKOG PLANA PRORAČUNSKOG KORISNIKA JEDINICE LOKALNE I PODRUČNE (REGIONALNE) SAMOUPRAVE 
 OSNOVNA ŠKOLA ZRINSKIH I FRANKOPANA OTOČAC ZA 2026. I PROJEKCIJA ZA 2027. I 2028. GODINU</t>
  </si>
  <si>
    <t xml:space="preserve"> PRIJEDLOG FINANCIJSKOG PLANA PRORAČUNSKOG KORISNIKA JEDINICE LOKALNE I PODRUČNE (REGIONALNE) SAMOUPRAVE 
 OSNOVNA ŠKOLA ZRINSKIH I FRANKOPANA OTOČACZA 2026. I PROJEKCIJA ZA 2027. I 2028. GODINU</t>
  </si>
  <si>
    <t>JASMINKA DEVČIĆ, prof.</t>
  </si>
  <si>
    <t xml:space="preserve">U Otočcu,    28.10.2025.      </t>
  </si>
  <si>
    <t xml:space="preserve">U Otočcu, 28.10.2025.      </t>
  </si>
  <si>
    <t xml:space="preserve">U Otočcu,   28.10.2025.      </t>
  </si>
  <si>
    <t xml:space="preserve">U Otočcu,     28.10.2025.      </t>
  </si>
  <si>
    <t xml:space="preserve">U Otočcu,  28.10.2025.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</si>
</sst>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207">
    <xf numFmtId="0" fontId="0" fillId="0" borderId="0" xfId="0"/>
    <xf numFmtId="0" fontId="3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quotePrefix="1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3" fillId="0" borderId="0" xfId="0" quotePrefix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0" fillId="2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10" fillId="2" borderId="3" xfId="0" quotePrefix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0" borderId="1" xfId="0" quotePrefix="1" applyFont="1" applyBorder="1" applyAlignment="1">
      <alignment horizontal="left" wrapText="1"/>
    </xf>
    <xf numFmtId="0" fontId="7" fillId="0" borderId="2" xfId="0" quotePrefix="1" applyFont="1" applyBorder="1" applyAlignment="1">
      <alignment horizontal="left" wrapText="1"/>
    </xf>
    <xf numFmtId="0" fontId="7" fillId="0" borderId="2" xfId="0" quotePrefix="1" applyFont="1" applyBorder="1" applyAlignment="1">
      <alignment horizontal="center" wrapText="1"/>
    </xf>
    <xf numFmtId="0" fontId="7" fillId="0" borderId="2" xfId="0" quotePrefix="1" applyFont="1" applyBorder="1" applyAlignment="1">
      <alignment horizontal="left"/>
    </xf>
    <xf numFmtId="0" fontId="10" fillId="3" borderId="1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2" fillId="0" borderId="0" xfId="0" applyFont="1" applyAlignment="1">
      <alignment wrapText="1"/>
    </xf>
    <xf numFmtId="0" fontId="8" fillId="3" borderId="2" xfId="0" applyFont="1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0" fillId="0" borderId="1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center" wrapText="1"/>
    </xf>
    <xf numFmtId="0" fontId="10" fillId="0" borderId="2" xfId="0" quotePrefix="1" applyFont="1" applyBorder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 indent="1"/>
    </xf>
    <xf numFmtId="0" fontId="4" fillId="2" borderId="2" xfId="0" applyFont="1" applyFill="1" applyBorder="1" applyAlignment="1">
      <alignment horizontal="left" vertical="center" wrapText="1" indent="1"/>
    </xf>
    <xf numFmtId="0" fontId="4" fillId="2" borderId="4" xfId="0" applyFont="1" applyFill="1" applyBorder="1" applyAlignment="1">
      <alignment horizontal="left" vertical="center" wrapText="1" indent="1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horizontal="center" vertical="center" wrapText="1"/>
    </xf>
    <xf numFmtId="4" fontId="7" fillId="4" borderId="4" xfId="0" applyNumberFormat="1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right"/>
    </xf>
    <xf numFmtId="4" fontId="0" fillId="0" borderId="0" xfId="0" applyNumberFormat="1"/>
    <xf numFmtId="4" fontId="7" fillId="4" borderId="3" xfId="0" applyNumberFormat="1" applyFont="1" applyFill="1" applyBorder="1" applyAlignment="1">
      <alignment horizontal="center" vertical="center" wrapText="1"/>
    </xf>
    <xf numFmtId="4" fontId="4" fillId="2" borderId="3" xfId="0" applyNumberFormat="1" applyFont="1" applyFill="1" applyBorder="1" applyAlignment="1">
      <alignment horizontal="right"/>
    </xf>
    <xf numFmtId="4" fontId="4" fillId="0" borderId="0" xfId="0" applyNumberFormat="1" applyFont="1" applyAlignment="1">
      <alignment vertical="center" wrapText="1"/>
    </xf>
    <xf numFmtId="4" fontId="4" fillId="2" borderId="3" xfId="0" applyNumberFormat="1" applyFont="1" applyFill="1" applyBorder="1" applyAlignment="1">
      <alignment horizontal="right" wrapText="1"/>
    </xf>
    <xf numFmtId="4" fontId="7" fillId="2" borderId="4" xfId="0" applyNumberFormat="1" applyFont="1" applyFill="1" applyBorder="1" applyAlignment="1">
      <alignment horizontal="right"/>
    </xf>
    <xf numFmtId="4" fontId="7" fillId="2" borderId="3" xfId="0" applyNumberFormat="1" applyFont="1" applyFill="1" applyBorder="1" applyAlignment="1">
      <alignment horizontal="right"/>
    </xf>
    <xf numFmtId="0" fontId="2" fillId="0" borderId="0" xfId="0" applyFont="1"/>
    <xf numFmtId="4" fontId="7" fillId="0" borderId="4" xfId="0" applyNumberFormat="1" applyFont="1" applyBorder="1" applyAlignment="1">
      <alignment horizontal="right" vertical="center" wrapText="1"/>
    </xf>
    <xf numFmtId="4" fontId="7" fillId="0" borderId="3" xfId="0" applyNumberFormat="1" applyFont="1" applyBorder="1" applyAlignment="1">
      <alignment horizontal="right" vertical="center" wrapText="1"/>
    </xf>
    <xf numFmtId="0" fontId="7" fillId="2" borderId="4" xfId="0" applyFont="1" applyFill="1" applyBorder="1" applyAlignment="1">
      <alignment horizontal="left" vertical="top" wrapText="1"/>
    </xf>
    <xf numFmtId="0" fontId="21" fillId="2" borderId="4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 indent="1"/>
    </xf>
    <xf numFmtId="0" fontId="7" fillId="2" borderId="2" xfId="0" applyFont="1" applyFill="1" applyBorder="1" applyAlignment="1">
      <alignment horizontal="left" vertical="center" wrapText="1" indent="1"/>
    </xf>
    <xf numFmtId="0" fontId="7" fillId="2" borderId="4" xfId="0" applyFont="1" applyFill="1" applyBorder="1" applyAlignment="1">
      <alignment horizontal="left" vertical="center" wrapText="1" indent="1"/>
    </xf>
    <xf numFmtId="0" fontId="4" fillId="2" borderId="1" xfId="0" applyFont="1" applyFill="1" applyBorder="1" applyAlignment="1">
      <alignment horizontal="left" vertical="top" wrapText="1" indent="1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0" fontId="22" fillId="0" borderId="2" xfId="0" applyFont="1" applyBorder="1"/>
    <xf numFmtId="0" fontId="22" fillId="0" borderId="4" xfId="0" applyFont="1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3" fontId="4" fillId="2" borderId="0" xfId="0" applyNumberFormat="1" applyFont="1" applyFill="1" applyAlignment="1">
      <alignment horizontal="right"/>
    </xf>
    <xf numFmtId="3" fontId="4" fillId="2" borderId="0" xfId="0" applyNumberFormat="1" applyFont="1" applyFill="1" applyAlignment="1">
      <alignment horizontal="right" wrapText="1"/>
    </xf>
    <xf numFmtId="4" fontId="0" fillId="0" borderId="3" xfId="0" applyNumberFormat="1" applyBorder="1"/>
    <xf numFmtId="4" fontId="4" fillId="2" borderId="3" xfId="0" applyNumberFormat="1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left" vertical="center" wrapText="1"/>
    </xf>
    <xf numFmtId="4" fontId="7" fillId="2" borderId="3" xfId="0" applyNumberFormat="1" applyFont="1" applyFill="1" applyBorder="1" applyAlignment="1">
      <alignment horizontal="right" wrapText="1"/>
    </xf>
    <xf numFmtId="4" fontId="2" fillId="0" borderId="3" xfId="0" applyNumberFormat="1" applyFont="1" applyBorder="1"/>
    <xf numFmtId="4" fontId="4" fillId="2" borderId="3" xfId="0" applyNumberFormat="1" applyFont="1" applyFill="1" applyBorder="1" applyAlignment="1">
      <alignment horizontal="right" vertical="center" wrapText="1"/>
    </xf>
    <xf numFmtId="4" fontId="7" fillId="2" borderId="3" xfId="0" applyNumberFormat="1" applyFont="1" applyFill="1" applyBorder="1" applyAlignment="1">
      <alignment horizontal="right" vertical="center" wrapText="1"/>
    </xf>
    <xf numFmtId="0" fontId="6" fillId="2" borderId="4" xfId="0" applyFont="1" applyFill="1" applyBorder="1" applyAlignment="1">
      <alignment horizontal="left" vertical="top" wrapText="1"/>
    </xf>
    <xf numFmtId="4" fontId="23" fillId="0" borderId="3" xfId="0" applyNumberFormat="1" applyFont="1" applyBorder="1"/>
    <xf numFmtId="4" fontId="24" fillId="0" borderId="3" xfId="0" applyNumberFormat="1" applyFont="1" applyBorder="1"/>
    <xf numFmtId="0" fontId="25" fillId="0" borderId="0" xfId="0" applyFont="1"/>
    <xf numFmtId="4" fontId="2" fillId="0" borderId="0" xfId="0" applyNumberFormat="1" applyFont="1"/>
    <xf numFmtId="4" fontId="7" fillId="2" borderId="0" xfId="0" applyNumberFormat="1" applyFont="1" applyFill="1" applyAlignment="1">
      <alignment horizontal="right"/>
    </xf>
    <xf numFmtId="4" fontId="7" fillId="0" borderId="0" xfId="0" applyNumberFormat="1" applyFont="1" applyAlignment="1">
      <alignment horizontal="center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 indent="1"/>
    </xf>
    <xf numFmtId="0" fontId="7" fillId="2" borderId="2" xfId="0" applyFont="1" applyFill="1" applyBorder="1" applyAlignment="1">
      <alignment horizontal="left" vertical="top" wrapText="1"/>
    </xf>
    <xf numFmtId="4" fontId="25" fillId="0" borderId="0" xfId="0" applyNumberFormat="1" applyFont="1"/>
    <xf numFmtId="4" fontId="0" fillId="0" borderId="4" xfId="0" applyNumberFormat="1" applyBorder="1"/>
    <xf numFmtId="0" fontId="0" fillId="0" borderId="3" xfId="0" applyBorder="1"/>
    <xf numFmtId="0" fontId="0" fillId="0" borderId="5" xfId="0" applyBorder="1" applyAlignment="1">
      <alignment horizontal="center"/>
    </xf>
    <xf numFmtId="0" fontId="2" fillId="0" borderId="3" xfId="0" applyFont="1" applyBorder="1"/>
    <xf numFmtId="4" fontId="4" fillId="2" borderId="4" xfId="0" applyNumberFormat="1" applyFont="1" applyFill="1" applyBorder="1" applyAlignment="1">
      <alignment horizontal="right" vertical="center" wrapText="1"/>
    </xf>
    <xf numFmtId="4" fontId="7" fillId="2" borderId="4" xfId="0" applyNumberFormat="1" applyFont="1" applyFill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center" vertical="center" wrapText="1"/>
    </xf>
    <xf numFmtId="4" fontId="7" fillId="3" borderId="3" xfId="0" applyNumberFormat="1" applyFont="1" applyFill="1" applyBorder="1" applyAlignment="1">
      <alignment horizontal="right"/>
    </xf>
    <xf numFmtId="4" fontId="7" fillId="0" borderId="3" xfId="0" applyNumberFormat="1" applyFont="1" applyBorder="1" applyAlignment="1">
      <alignment horizontal="right"/>
    </xf>
    <xf numFmtId="4" fontId="5" fillId="0" borderId="0" xfId="0" applyNumberFormat="1" applyFont="1" applyAlignment="1">
      <alignment horizontal="center" vertical="center" wrapText="1"/>
    </xf>
    <xf numFmtId="4" fontId="12" fillId="0" borderId="0" xfId="0" applyNumberFormat="1" applyFont="1" applyAlignment="1">
      <alignment wrapText="1"/>
    </xf>
    <xf numFmtId="4" fontId="10" fillId="4" borderId="1" xfId="0" quotePrefix="1" applyNumberFormat="1" applyFont="1" applyFill="1" applyBorder="1" applyAlignment="1">
      <alignment horizontal="right"/>
    </xf>
    <xf numFmtId="4" fontId="10" fillId="3" borderId="1" xfId="0" quotePrefix="1" applyNumberFormat="1" applyFont="1" applyFill="1" applyBorder="1" applyAlignment="1">
      <alignment horizontal="right"/>
    </xf>
    <xf numFmtId="4" fontId="18" fillId="0" borderId="0" xfId="0" applyNumberFormat="1" applyFont="1" applyAlignment="1">
      <alignment wrapText="1"/>
    </xf>
    <xf numFmtId="4" fontId="20" fillId="0" borderId="0" xfId="0" applyNumberFormat="1" applyFont="1" applyAlignment="1">
      <alignment horizontal="center" vertical="center" wrapText="1"/>
    </xf>
    <xf numFmtId="4" fontId="10" fillId="2" borderId="3" xfId="0" applyNumberFormat="1" applyFont="1" applyFill="1" applyBorder="1" applyAlignment="1">
      <alignment horizontal="center" vertical="center" wrapText="1"/>
    </xf>
    <xf numFmtId="4" fontId="7" fillId="3" borderId="1" xfId="0" quotePrefix="1" applyNumberFormat="1" applyFont="1" applyFill="1" applyBorder="1" applyAlignment="1">
      <alignment horizontal="right"/>
    </xf>
    <xf numFmtId="4" fontId="4" fillId="0" borderId="0" xfId="0" applyNumberFormat="1" applyFont="1"/>
    <xf numFmtId="4" fontId="8" fillId="0" borderId="0" xfId="0" applyNumberFormat="1" applyFont="1"/>
    <xf numFmtId="4" fontId="16" fillId="0" borderId="5" xfId="0" applyNumberFormat="1" applyFont="1" applyBorder="1" applyAlignment="1">
      <alignment horizontal="right" vertical="center"/>
    </xf>
    <xf numFmtId="4" fontId="7" fillId="0" borderId="3" xfId="0" applyNumberFormat="1" applyFont="1" applyBorder="1" applyAlignment="1">
      <alignment horizontal="right" wrapText="1"/>
    </xf>
    <xf numFmtId="4" fontId="10" fillId="4" borderId="3" xfId="0" applyNumberFormat="1" applyFont="1" applyFill="1" applyBorder="1" applyAlignment="1">
      <alignment horizontal="right" wrapText="1"/>
    </xf>
    <xf numFmtId="4" fontId="10" fillId="3" borderId="3" xfId="0" quotePrefix="1" applyNumberFormat="1" applyFont="1" applyFill="1" applyBorder="1" applyAlignment="1">
      <alignment horizontal="right"/>
    </xf>
    <xf numFmtId="4" fontId="7" fillId="3" borderId="3" xfId="0" quotePrefix="1" applyNumberFormat="1" applyFont="1" applyFill="1" applyBorder="1" applyAlignment="1">
      <alignment horizontal="right"/>
    </xf>
    <xf numFmtId="4" fontId="4" fillId="2" borderId="0" xfId="0" applyNumberFormat="1" applyFont="1" applyFill="1" applyAlignment="1">
      <alignment horizontal="right"/>
    </xf>
    <xf numFmtId="0" fontId="26" fillId="2" borderId="3" xfId="0" quotePrefix="1" applyFont="1" applyFill="1" applyBorder="1" applyAlignment="1">
      <alignment horizontal="left" vertical="center"/>
    </xf>
    <xf numFmtId="4" fontId="8" fillId="2" borderId="0" xfId="0" applyNumberFormat="1" applyFont="1" applyFill="1" applyAlignment="1">
      <alignment horizontal="right" vertical="top" shrinkToFit="1"/>
    </xf>
    <xf numFmtId="4" fontId="10" fillId="2" borderId="9" xfId="0" applyNumberFormat="1" applyFont="1" applyFill="1" applyBorder="1" applyAlignment="1">
      <alignment horizontal="right" vertical="top" shrinkToFit="1"/>
    </xf>
    <xf numFmtId="0" fontId="7" fillId="2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wrapText="1"/>
    </xf>
    <xf numFmtId="4" fontId="4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4" fontId="7" fillId="2" borderId="3" xfId="0" applyNumberFormat="1" applyFont="1" applyFill="1" applyBorder="1" applyAlignment="1">
      <alignment vertical="center" wrapText="1"/>
    </xf>
    <xf numFmtId="4" fontId="0" fillId="0" borderId="3" xfId="0" applyNumberFormat="1" applyBorder="1" applyAlignment="1">
      <alignment horizontal="center"/>
    </xf>
    <xf numFmtId="4" fontId="7" fillId="2" borderId="3" xfId="0" applyNumberFormat="1" applyFont="1" applyFill="1" applyBorder="1" applyAlignment="1">
      <alignment horizontal="center"/>
    </xf>
    <xf numFmtId="4" fontId="4" fillId="2" borderId="3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 indent="1"/>
    </xf>
    <xf numFmtId="0" fontId="4" fillId="2" borderId="2" xfId="0" applyFont="1" applyFill="1" applyBorder="1" applyAlignment="1">
      <alignment horizontal="left" vertical="center" wrapText="1" indent="1"/>
    </xf>
    <xf numFmtId="0" fontId="4" fillId="2" borderId="4" xfId="0" applyFont="1" applyFill="1" applyBorder="1" applyAlignment="1">
      <alignment horizontal="left" vertical="center" wrapText="1" indent="1"/>
    </xf>
    <xf numFmtId="0" fontId="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0" fillId="3" borderId="1" xfId="0" quotePrefix="1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2" fillId="0" borderId="0" xfId="0" applyFont="1" applyAlignment="1">
      <alignment wrapText="1"/>
    </xf>
    <xf numFmtId="0" fontId="10" fillId="4" borderId="1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/>
    </xf>
    <xf numFmtId="0" fontId="8" fillId="0" borderId="2" xfId="0" applyFont="1" applyBorder="1" applyAlignment="1">
      <alignment vertical="center"/>
    </xf>
    <xf numFmtId="0" fontId="11" fillId="0" borderId="0" xfId="0" applyFont="1" applyAlignment="1">
      <alignment vertical="center" wrapText="1"/>
    </xf>
    <xf numFmtId="0" fontId="8" fillId="3" borderId="2" xfId="0" applyFont="1" applyFill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10" fillId="0" borderId="1" xfId="0" quotePrefix="1" applyFont="1" applyBorder="1" applyAlignment="1">
      <alignment horizontal="left" vertical="center" wrapText="1"/>
    </xf>
    <xf numFmtId="4" fontId="0" fillId="0" borderId="0" xfId="0" applyNumberFormat="1" applyAlignment="1">
      <alignment horizontal="left"/>
    </xf>
    <xf numFmtId="0" fontId="12" fillId="0" borderId="0" xfId="0" applyFont="1" applyAlignment="1">
      <alignment vertical="center" wrapText="1"/>
    </xf>
    <xf numFmtId="4" fontId="6" fillId="0" borderId="0" xfId="0" applyNumberFormat="1" applyFont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2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1" fillId="2" borderId="6" xfId="0" applyFont="1" applyFill="1" applyBorder="1" applyAlignment="1">
      <alignment horizontal="left" vertical="center" wrapText="1"/>
    </xf>
    <xf numFmtId="0" fontId="21" fillId="2" borderId="7" xfId="0" applyFont="1" applyFill="1" applyBorder="1" applyAlignment="1">
      <alignment horizontal="left" vertical="center" wrapText="1"/>
    </xf>
    <xf numFmtId="0" fontId="21" fillId="2" borderId="8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 indent="1"/>
    </xf>
    <xf numFmtId="0" fontId="4" fillId="2" borderId="2" xfId="0" applyFont="1" applyFill="1" applyBorder="1" applyAlignment="1">
      <alignment horizontal="left" vertical="center" wrapText="1" indent="1"/>
    </xf>
    <xf numFmtId="0" fontId="4" fillId="2" borderId="4" xfId="0" applyFont="1" applyFill="1" applyBorder="1" applyAlignment="1">
      <alignment horizontal="left" vertical="center" wrapText="1" indent="1"/>
    </xf>
    <xf numFmtId="0" fontId="7" fillId="2" borderId="1" xfId="0" applyFont="1" applyFill="1" applyBorder="1" applyAlignment="1">
      <alignment horizontal="left" vertical="center" wrapText="1" indent="1"/>
    </xf>
    <xf numFmtId="0" fontId="7" fillId="2" borderId="2" xfId="0" applyFont="1" applyFill="1" applyBorder="1" applyAlignment="1">
      <alignment horizontal="left" vertical="center" wrapText="1" indent="1"/>
    </xf>
    <xf numFmtId="0" fontId="7" fillId="2" borderId="4" xfId="0" applyFont="1" applyFill="1" applyBorder="1" applyAlignment="1">
      <alignment horizontal="left" vertical="center" wrapText="1" indent="1"/>
    </xf>
    <xf numFmtId="0" fontId="7" fillId="4" borderId="1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7" fillId="2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wrapText="1"/>
    </xf>
    <xf numFmtId="4" fontId="2" fillId="0" borderId="0" xfId="0" applyNumberFormat="1" applyFont="1" applyAlignment="1">
      <alignment horizontal="right"/>
    </xf>
  </cellXfs>
  <cellStyles count="1">
    <cellStyle name="Normalno" xfId="0" builtinId="0"/>
  </cellStyles>
  <dxfs count="1"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topLeftCell="A20" workbookViewId="0">
      <selection activeCell="F47" sqref="F47"/>
    </sheetView>
  </sheetViews>
  <sheetFormatPr defaultRowHeight="15" x14ac:dyDescent="0.25"/>
  <cols>
    <col min="5" max="5" width="25.28515625" customWidth="1"/>
    <col min="6" max="10" width="25.28515625" style="53" customWidth="1"/>
    <col min="13" max="14" width="11.7109375" bestFit="1" customWidth="1"/>
  </cols>
  <sheetData>
    <row r="1" spans="1:14" ht="42" customHeight="1" x14ac:dyDescent="0.25">
      <c r="A1" s="150" t="s">
        <v>263</v>
      </c>
      <c r="B1" s="150"/>
      <c r="C1" s="150"/>
      <c r="D1" s="150"/>
      <c r="E1" s="150"/>
      <c r="F1" s="150"/>
      <c r="G1" s="150"/>
      <c r="H1" s="150"/>
      <c r="I1" s="150"/>
      <c r="J1" s="150"/>
    </row>
    <row r="2" spans="1:14" ht="18" x14ac:dyDescent="0.25">
      <c r="A2" s="3"/>
      <c r="B2" s="3"/>
      <c r="C2" s="3"/>
      <c r="D2" s="3"/>
      <c r="E2" s="3"/>
      <c r="F2" s="50"/>
      <c r="G2" s="50"/>
      <c r="H2" s="50"/>
      <c r="I2" s="50"/>
      <c r="J2" s="50"/>
    </row>
    <row r="3" spans="1:14" ht="15.75" x14ac:dyDescent="0.25">
      <c r="A3" s="150" t="s">
        <v>24</v>
      </c>
      <c r="B3" s="150"/>
      <c r="C3" s="150"/>
      <c r="D3" s="150"/>
      <c r="E3" s="150"/>
      <c r="F3" s="150"/>
      <c r="G3" s="150"/>
      <c r="H3" s="150"/>
      <c r="I3" s="163"/>
      <c r="J3" s="163"/>
    </row>
    <row r="4" spans="1:14" ht="18" x14ac:dyDescent="0.25">
      <c r="A4" s="3"/>
      <c r="B4" s="3"/>
      <c r="C4" s="3"/>
      <c r="D4" s="3"/>
      <c r="E4" s="3"/>
      <c r="F4" s="50"/>
      <c r="G4" s="50"/>
      <c r="H4" s="50"/>
      <c r="I4" s="56"/>
      <c r="J4" s="56"/>
    </row>
    <row r="5" spans="1:14" ht="15.75" x14ac:dyDescent="0.25">
      <c r="A5" s="150" t="s">
        <v>31</v>
      </c>
      <c r="B5" s="151"/>
      <c r="C5" s="151"/>
      <c r="D5" s="151"/>
      <c r="E5" s="151"/>
      <c r="F5" s="151"/>
      <c r="G5" s="151"/>
      <c r="H5" s="151"/>
      <c r="I5" s="151"/>
      <c r="J5" s="151"/>
    </row>
    <row r="6" spans="1:14" ht="18" x14ac:dyDescent="0.25">
      <c r="A6" s="1"/>
      <c r="B6" s="2"/>
      <c r="C6" s="2"/>
      <c r="D6" s="2"/>
      <c r="E6" s="5"/>
      <c r="F6" s="105"/>
      <c r="G6" s="105"/>
      <c r="H6" s="105"/>
      <c r="I6" s="105"/>
      <c r="J6" s="119" t="s">
        <v>36</v>
      </c>
    </row>
    <row r="7" spans="1:14" ht="25.5" x14ac:dyDescent="0.25">
      <c r="A7" s="22"/>
      <c r="B7" s="23"/>
      <c r="C7" s="23"/>
      <c r="D7" s="24"/>
      <c r="E7" s="25"/>
      <c r="F7" s="106" t="s">
        <v>195</v>
      </c>
      <c r="G7" s="106" t="s">
        <v>192</v>
      </c>
      <c r="H7" s="106" t="s">
        <v>196</v>
      </c>
      <c r="I7" s="106" t="s">
        <v>184</v>
      </c>
      <c r="J7" s="106" t="s">
        <v>197</v>
      </c>
    </row>
    <row r="8" spans="1:14" x14ac:dyDescent="0.25">
      <c r="A8" s="155" t="s">
        <v>0</v>
      </c>
      <c r="B8" s="149"/>
      <c r="C8" s="149"/>
      <c r="D8" s="149"/>
      <c r="E8" s="164"/>
      <c r="F8" s="107">
        <f>SUM(F9:F10)</f>
        <v>3710949.28</v>
      </c>
      <c r="G8" s="107">
        <f>SUM(G9:G10)</f>
        <v>4233721.66</v>
      </c>
      <c r="H8" s="107">
        <f>SUM(H9:H10)</f>
        <v>4236393.28</v>
      </c>
      <c r="I8" s="107">
        <f>SUM(I9:I10)</f>
        <v>4236393.28</v>
      </c>
      <c r="J8" s="107">
        <f>SUM(J9:J10)</f>
        <v>4236393.28</v>
      </c>
    </row>
    <row r="9" spans="1:14" x14ac:dyDescent="0.25">
      <c r="A9" s="165" t="s">
        <v>243</v>
      </c>
      <c r="B9" s="166"/>
      <c r="C9" s="166"/>
      <c r="D9" s="166"/>
      <c r="E9" s="162"/>
      <c r="F9" s="108">
        <v>3710624.51</v>
      </c>
      <c r="G9" s="108">
        <v>4233521.66</v>
      </c>
      <c r="H9" s="108">
        <v>4236193.28</v>
      </c>
      <c r="I9" s="108">
        <v>4236193.28</v>
      </c>
      <c r="J9" s="108">
        <v>4236193.28</v>
      </c>
    </row>
    <row r="10" spans="1:14" x14ac:dyDescent="0.25">
      <c r="A10" s="161" t="s">
        <v>244</v>
      </c>
      <c r="B10" s="162"/>
      <c r="C10" s="162"/>
      <c r="D10" s="162"/>
      <c r="E10" s="162"/>
      <c r="F10" s="108">
        <v>324.77</v>
      </c>
      <c r="G10" s="108">
        <v>200</v>
      </c>
      <c r="H10" s="108">
        <v>200</v>
      </c>
      <c r="I10" s="108">
        <v>200</v>
      </c>
      <c r="J10" s="108">
        <v>200</v>
      </c>
    </row>
    <row r="11" spans="1:14" x14ac:dyDescent="0.25">
      <c r="A11" s="26" t="s">
        <v>1</v>
      </c>
      <c r="B11" s="34"/>
      <c r="C11" s="34"/>
      <c r="D11" s="34"/>
      <c r="E11" s="34"/>
      <c r="F11" s="107">
        <f>SUM(F12:F13)</f>
        <v>3713918.4</v>
      </c>
      <c r="G11" s="107">
        <f>SUM(G12:G13)</f>
        <v>4233721.66</v>
      </c>
      <c r="H11" s="107">
        <f>SUM(H12:H13)</f>
        <v>4236393.28</v>
      </c>
      <c r="I11" s="107">
        <f>SUM(I12:I13)</f>
        <v>4236393.28</v>
      </c>
      <c r="J11" s="107">
        <f>SUM(J12:J13)</f>
        <v>4236393.28</v>
      </c>
    </row>
    <row r="12" spans="1:14" x14ac:dyDescent="0.25">
      <c r="A12" s="167" t="s">
        <v>245</v>
      </c>
      <c r="B12" s="166"/>
      <c r="C12" s="166"/>
      <c r="D12" s="166"/>
      <c r="E12" s="166"/>
      <c r="F12" s="108">
        <v>3634477.78</v>
      </c>
      <c r="G12" s="108">
        <v>4069449.24</v>
      </c>
      <c r="H12" s="108">
        <v>4193714.86</v>
      </c>
      <c r="I12" s="108">
        <v>4193714.86</v>
      </c>
      <c r="J12" s="108">
        <v>4193714.86</v>
      </c>
    </row>
    <row r="13" spans="1:14" x14ac:dyDescent="0.25">
      <c r="A13" s="161" t="s">
        <v>246</v>
      </c>
      <c r="B13" s="162"/>
      <c r="C13" s="162"/>
      <c r="D13" s="162"/>
      <c r="E13" s="162"/>
      <c r="F13" s="108">
        <v>79440.62</v>
      </c>
      <c r="G13" s="108">
        <v>164272.42000000001</v>
      </c>
      <c r="H13" s="108">
        <v>42678.42</v>
      </c>
      <c r="I13" s="108">
        <v>42678.42</v>
      </c>
      <c r="J13" s="108">
        <v>42678.42</v>
      </c>
      <c r="N13" s="53"/>
    </row>
    <row r="14" spans="1:14" x14ac:dyDescent="0.25">
      <c r="A14" s="148" t="s">
        <v>247</v>
      </c>
      <c r="B14" s="149"/>
      <c r="C14" s="149"/>
      <c r="D14" s="149"/>
      <c r="E14" s="149"/>
      <c r="F14" s="107"/>
      <c r="G14" s="107"/>
      <c r="H14" s="107"/>
      <c r="I14" s="107"/>
      <c r="J14" s="107"/>
    </row>
    <row r="15" spans="1:14" ht="18" x14ac:dyDescent="0.25">
      <c r="A15" s="3"/>
      <c r="B15" s="16"/>
      <c r="C15" s="16"/>
      <c r="D15" s="16"/>
      <c r="E15" s="16"/>
      <c r="F15" s="109"/>
      <c r="G15" s="109"/>
      <c r="H15" s="117"/>
      <c r="I15" s="117"/>
      <c r="J15" s="117"/>
    </row>
    <row r="16" spans="1:14" ht="15.75" x14ac:dyDescent="0.25">
      <c r="A16" s="150"/>
      <c r="B16" s="151"/>
      <c r="C16" s="151"/>
      <c r="D16" s="151"/>
      <c r="E16" s="151"/>
      <c r="F16" s="151"/>
      <c r="G16" s="151"/>
      <c r="H16" s="151"/>
      <c r="I16" s="151"/>
      <c r="J16" s="151"/>
    </row>
    <row r="17" spans="1:13" ht="18" x14ac:dyDescent="0.25">
      <c r="A17" s="3"/>
      <c r="B17" s="16"/>
      <c r="C17" s="16"/>
      <c r="D17" s="16"/>
      <c r="E17" s="16"/>
      <c r="F17" s="109"/>
      <c r="G17" s="109"/>
      <c r="H17" s="117"/>
      <c r="I17" s="117"/>
      <c r="J17" s="117"/>
      <c r="M17" s="53"/>
    </row>
    <row r="18" spans="1:13" ht="25.5" x14ac:dyDescent="0.25">
      <c r="A18" s="22"/>
      <c r="B18" s="23"/>
      <c r="C18" s="23"/>
      <c r="D18" s="24"/>
      <c r="E18" s="25"/>
      <c r="F18" s="106" t="s">
        <v>195</v>
      </c>
      <c r="G18" s="106" t="s">
        <v>192</v>
      </c>
      <c r="H18" s="106" t="s">
        <v>196</v>
      </c>
      <c r="I18" s="106" t="s">
        <v>184</v>
      </c>
      <c r="J18" s="106" t="s">
        <v>197</v>
      </c>
    </row>
    <row r="19" spans="1:13" x14ac:dyDescent="0.25">
      <c r="A19" s="161" t="s">
        <v>37</v>
      </c>
      <c r="B19" s="162"/>
      <c r="C19" s="162"/>
      <c r="D19" s="162"/>
      <c r="E19" s="162"/>
      <c r="F19" s="108">
        <v>1989.96</v>
      </c>
      <c r="G19" s="108">
        <v>1667.67</v>
      </c>
      <c r="H19" s="108"/>
      <c r="I19" s="108"/>
      <c r="J19" s="120"/>
    </row>
    <row r="20" spans="1:13" x14ac:dyDescent="0.25">
      <c r="A20" s="161" t="s">
        <v>38</v>
      </c>
      <c r="B20" s="162"/>
      <c r="C20" s="162"/>
      <c r="D20" s="162"/>
      <c r="E20" s="162"/>
      <c r="F20" s="108">
        <v>1989.96</v>
      </c>
      <c r="G20" s="108">
        <v>1667.67</v>
      </c>
      <c r="H20" s="108"/>
      <c r="I20" s="108"/>
      <c r="J20" s="120"/>
    </row>
    <row r="21" spans="1:13" x14ac:dyDescent="0.25">
      <c r="A21" s="148" t="s">
        <v>2</v>
      </c>
      <c r="B21" s="149"/>
      <c r="C21" s="149"/>
      <c r="D21" s="149"/>
      <c r="E21" s="149"/>
      <c r="F21" s="107">
        <f>F19-F20</f>
        <v>0</v>
      </c>
      <c r="G21" s="107">
        <f t="shared" ref="G21:J21" si="0">G19-G20</f>
        <v>0</v>
      </c>
      <c r="H21" s="107">
        <f t="shared" si="0"/>
        <v>0</v>
      </c>
      <c r="I21" s="107">
        <f t="shared" si="0"/>
        <v>0</v>
      </c>
      <c r="J21" s="107">
        <f t="shared" si="0"/>
        <v>0</v>
      </c>
    </row>
    <row r="22" spans="1:13" x14ac:dyDescent="0.25">
      <c r="A22" s="148" t="s">
        <v>58</v>
      </c>
      <c r="B22" s="149"/>
      <c r="C22" s="149"/>
      <c r="D22" s="149"/>
      <c r="E22" s="149"/>
      <c r="F22" s="107">
        <f>F14+F21</f>
        <v>0</v>
      </c>
      <c r="G22" s="107">
        <f t="shared" ref="G22:J22" si="1">G14+G21</f>
        <v>0</v>
      </c>
      <c r="H22" s="107">
        <f t="shared" si="1"/>
        <v>0</v>
      </c>
      <c r="I22" s="107">
        <f t="shared" si="1"/>
        <v>0</v>
      </c>
      <c r="J22" s="107">
        <f t="shared" si="1"/>
        <v>0</v>
      </c>
    </row>
    <row r="23" spans="1:13" ht="18" x14ac:dyDescent="0.25">
      <c r="A23" s="15"/>
      <c r="B23" s="16"/>
      <c r="C23" s="16"/>
      <c r="D23" s="16"/>
      <c r="E23" s="16"/>
      <c r="F23" s="109"/>
      <c r="G23" s="109"/>
      <c r="H23" s="117"/>
      <c r="I23" s="117"/>
      <c r="J23" s="117"/>
    </row>
    <row r="24" spans="1:13" ht="15.75" x14ac:dyDescent="0.25">
      <c r="A24" s="150" t="s">
        <v>59</v>
      </c>
      <c r="B24" s="151"/>
      <c r="C24" s="151"/>
      <c r="D24" s="151"/>
      <c r="E24" s="151"/>
      <c r="F24" s="151"/>
      <c r="G24" s="151"/>
      <c r="H24" s="151"/>
      <c r="I24" s="151"/>
      <c r="J24" s="151"/>
    </row>
    <row r="25" spans="1:13" ht="15.75" x14ac:dyDescent="0.25">
      <c r="A25" s="32"/>
      <c r="B25" s="33"/>
      <c r="C25" s="33"/>
      <c r="D25" s="33"/>
      <c r="E25" s="33"/>
      <c r="F25" s="110"/>
      <c r="G25" s="110"/>
      <c r="H25" s="110"/>
      <c r="I25" s="110"/>
      <c r="J25" s="110"/>
    </row>
    <row r="26" spans="1:13" ht="25.5" x14ac:dyDescent="0.25">
      <c r="A26" s="22"/>
      <c r="B26" s="23"/>
      <c r="C26" s="23"/>
      <c r="D26" s="24"/>
      <c r="E26" s="25"/>
      <c r="F26" s="106" t="s">
        <v>195</v>
      </c>
      <c r="G26" s="106" t="s">
        <v>192</v>
      </c>
      <c r="H26" s="106" t="s">
        <v>196</v>
      </c>
      <c r="I26" s="106" t="s">
        <v>184</v>
      </c>
      <c r="J26" s="106" t="s">
        <v>197</v>
      </c>
    </row>
    <row r="27" spans="1:13" ht="15" customHeight="1" x14ac:dyDescent="0.25">
      <c r="A27" s="152" t="s">
        <v>60</v>
      </c>
      <c r="B27" s="153"/>
      <c r="C27" s="153"/>
      <c r="D27" s="153"/>
      <c r="E27" s="154"/>
      <c r="F27" s="111">
        <v>0</v>
      </c>
      <c r="G27" s="111"/>
      <c r="H27" s="111">
        <v>0</v>
      </c>
      <c r="I27" s="111">
        <v>0</v>
      </c>
      <c r="J27" s="121">
        <v>0</v>
      </c>
    </row>
    <row r="28" spans="1:13" ht="15" customHeight="1" x14ac:dyDescent="0.25">
      <c r="A28" s="148" t="s">
        <v>61</v>
      </c>
      <c r="B28" s="149"/>
      <c r="C28" s="149"/>
      <c r="D28" s="149"/>
      <c r="E28" s="149"/>
      <c r="F28" s="112">
        <f>F22+F27</f>
        <v>0</v>
      </c>
      <c r="G28" s="112"/>
      <c r="H28" s="112">
        <f t="shared" ref="H28:J28" si="2">H22+H27</f>
        <v>0</v>
      </c>
      <c r="I28" s="112">
        <f t="shared" si="2"/>
        <v>0</v>
      </c>
      <c r="J28" s="122">
        <f t="shared" si="2"/>
        <v>0</v>
      </c>
    </row>
    <row r="29" spans="1:13" ht="45.2" customHeight="1" x14ac:dyDescent="0.25">
      <c r="A29" s="155" t="s">
        <v>62</v>
      </c>
      <c r="B29" s="156"/>
      <c r="C29" s="156"/>
      <c r="D29" s="156"/>
      <c r="E29" s="157"/>
      <c r="F29" s="112">
        <f>F14+F21+F27-F28</f>
        <v>0</v>
      </c>
      <c r="G29" s="112"/>
      <c r="H29" s="112">
        <f t="shared" ref="H29:J29" si="3">H14+H21+H27-H28</f>
        <v>0</v>
      </c>
      <c r="I29" s="112">
        <f t="shared" si="3"/>
        <v>0</v>
      </c>
      <c r="J29" s="122">
        <f t="shared" si="3"/>
        <v>0</v>
      </c>
    </row>
    <row r="30" spans="1:13" ht="15.75" x14ac:dyDescent="0.25">
      <c r="A30" s="35"/>
      <c r="B30" s="36"/>
      <c r="C30" s="36"/>
      <c r="D30" s="36"/>
      <c r="E30" s="36"/>
      <c r="F30" s="113"/>
      <c r="G30" s="113"/>
      <c r="H30" s="113"/>
      <c r="I30" s="113"/>
      <c r="J30" s="113"/>
    </row>
    <row r="31" spans="1:13" ht="15.75" x14ac:dyDescent="0.25">
      <c r="A31" s="158" t="s">
        <v>57</v>
      </c>
      <c r="B31" s="158"/>
      <c r="C31" s="158"/>
      <c r="D31" s="158"/>
      <c r="E31" s="158"/>
      <c r="F31" s="158"/>
      <c r="G31" s="158"/>
      <c r="H31" s="158"/>
      <c r="I31" s="158"/>
      <c r="J31" s="158"/>
    </row>
    <row r="32" spans="1:13" ht="18" x14ac:dyDescent="0.25">
      <c r="A32" s="37"/>
      <c r="B32" s="38"/>
      <c r="C32" s="38"/>
      <c r="D32" s="38"/>
      <c r="E32" s="38"/>
      <c r="F32" s="114"/>
      <c r="G32" s="114"/>
      <c r="H32" s="118"/>
      <c r="I32" s="118"/>
      <c r="J32" s="118"/>
    </row>
    <row r="33" spans="1:10" ht="25.5" x14ac:dyDescent="0.25">
      <c r="A33" s="39"/>
      <c r="B33" s="40"/>
      <c r="C33" s="40"/>
      <c r="D33" s="41"/>
      <c r="E33" s="42"/>
      <c r="F33" s="115" t="s">
        <v>195</v>
      </c>
      <c r="G33" s="115" t="s">
        <v>192</v>
      </c>
      <c r="H33" s="115" t="s">
        <v>196</v>
      </c>
      <c r="I33" s="115" t="s">
        <v>184</v>
      </c>
      <c r="J33" s="115" t="s">
        <v>197</v>
      </c>
    </row>
    <row r="34" spans="1:10" x14ac:dyDescent="0.25">
      <c r="A34" s="152" t="s">
        <v>60</v>
      </c>
      <c r="B34" s="153"/>
      <c r="C34" s="153"/>
      <c r="D34" s="153"/>
      <c r="E34" s="154"/>
      <c r="F34" s="111">
        <v>0</v>
      </c>
      <c r="G34" s="111">
        <f>F37</f>
        <v>0</v>
      </c>
      <c r="H34" s="111">
        <f>G37</f>
        <v>0</v>
      </c>
      <c r="I34" s="111">
        <f>H37</f>
        <v>0</v>
      </c>
      <c r="J34" s="121">
        <f>I37</f>
        <v>0</v>
      </c>
    </row>
    <row r="35" spans="1:10" ht="28.5" customHeight="1" x14ac:dyDescent="0.25">
      <c r="A35" s="152" t="s">
        <v>63</v>
      </c>
      <c r="B35" s="153"/>
      <c r="C35" s="153"/>
      <c r="D35" s="153"/>
      <c r="E35" s="154"/>
      <c r="F35" s="111">
        <v>0</v>
      </c>
      <c r="G35" s="111">
        <v>0</v>
      </c>
      <c r="H35" s="111">
        <v>0</v>
      </c>
      <c r="I35" s="111">
        <v>0</v>
      </c>
      <c r="J35" s="121">
        <v>0</v>
      </c>
    </row>
    <row r="36" spans="1:10" x14ac:dyDescent="0.25">
      <c r="A36" s="152" t="s">
        <v>64</v>
      </c>
      <c r="B36" s="159"/>
      <c r="C36" s="159"/>
      <c r="D36" s="159"/>
      <c r="E36" s="160"/>
      <c r="F36" s="111">
        <v>0</v>
      </c>
      <c r="G36" s="111">
        <v>0</v>
      </c>
      <c r="H36" s="111">
        <v>0</v>
      </c>
      <c r="I36" s="111">
        <v>0</v>
      </c>
      <c r="J36" s="121">
        <v>0</v>
      </c>
    </row>
    <row r="37" spans="1:10" ht="15" customHeight="1" x14ac:dyDescent="0.25">
      <c r="A37" s="148" t="s">
        <v>61</v>
      </c>
      <c r="B37" s="149"/>
      <c r="C37" s="149"/>
      <c r="D37" s="149"/>
      <c r="E37" s="149"/>
      <c r="F37" s="116">
        <f>F34-F35+F36</f>
        <v>0</v>
      </c>
      <c r="G37" s="116">
        <f t="shared" ref="G37:J37" si="4">G34-G35+G36</f>
        <v>0</v>
      </c>
      <c r="H37" s="116">
        <f t="shared" si="4"/>
        <v>0</v>
      </c>
      <c r="I37" s="116">
        <f t="shared" si="4"/>
        <v>0</v>
      </c>
      <c r="J37" s="123">
        <f t="shared" si="4"/>
        <v>0</v>
      </c>
    </row>
    <row r="38" spans="1:10" ht="17.25" customHeight="1" x14ac:dyDescent="0.25"/>
    <row r="39" spans="1:10" x14ac:dyDescent="0.25">
      <c r="A39" s="146"/>
      <c r="B39" s="147"/>
      <c r="C39" s="147"/>
      <c r="D39" s="147"/>
      <c r="E39" s="147"/>
      <c r="F39" s="147"/>
      <c r="G39" s="147"/>
      <c r="H39" s="147"/>
      <c r="I39" s="147"/>
      <c r="J39" s="147"/>
    </row>
    <row r="40" spans="1:10" ht="9.1999999999999993" customHeight="1" x14ac:dyDescent="0.25"/>
    <row r="43" spans="1:10" ht="15.75" x14ac:dyDescent="0.25">
      <c r="A43" s="142" t="s">
        <v>248</v>
      </c>
      <c r="B43" s="142"/>
      <c r="C43" s="142"/>
      <c r="D43" s="142"/>
      <c r="E43" s="53"/>
    </row>
    <row r="44" spans="1:10" ht="15.75" x14ac:dyDescent="0.25">
      <c r="A44" s="142" t="s">
        <v>249</v>
      </c>
      <c r="B44" s="143"/>
      <c r="C44" s="143"/>
      <c r="D44" s="143"/>
      <c r="E44" s="53"/>
      <c r="H44" s="144" t="s">
        <v>144</v>
      </c>
      <c r="I44" s="144"/>
    </row>
    <row r="45" spans="1:10" x14ac:dyDescent="0.25">
      <c r="A45" s="145"/>
      <c r="B45" s="145"/>
      <c r="C45" s="145"/>
      <c r="D45" s="145"/>
      <c r="E45" s="53"/>
    </row>
    <row r="46" spans="1:10" ht="15.75" x14ac:dyDescent="0.25">
      <c r="A46" s="142" t="s">
        <v>266</v>
      </c>
      <c r="B46" s="143"/>
      <c r="C46" s="143"/>
      <c r="D46" s="143"/>
      <c r="E46" s="53"/>
      <c r="H46" s="144" t="s">
        <v>265</v>
      </c>
      <c r="I46" s="144"/>
    </row>
  </sheetData>
  <mergeCells count="30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43:D43"/>
    <mergeCell ref="A44:D44"/>
    <mergeCell ref="H44:I44"/>
    <mergeCell ref="A45:D45"/>
    <mergeCell ref="A46:D46"/>
    <mergeCell ref="H46:I46"/>
  </mergeCells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4"/>
  <sheetViews>
    <sheetView topLeftCell="A48" workbookViewId="0">
      <selection activeCell="F76" sqref="F76"/>
    </sheetView>
  </sheetViews>
  <sheetFormatPr defaultRowHeight="15" x14ac:dyDescent="0.25"/>
  <cols>
    <col min="1" max="1" width="7.42578125" bestFit="1" customWidth="1"/>
    <col min="2" max="2" width="6.42578125" customWidth="1"/>
    <col min="3" max="3" width="33.7109375" customWidth="1"/>
    <col min="4" max="4" width="18.85546875" customWidth="1"/>
    <col min="5" max="8" width="25.28515625" customWidth="1"/>
    <col min="10" max="11" width="11.5703125" bestFit="1" customWidth="1"/>
    <col min="12" max="12" width="13.85546875" style="53" bestFit="1" customWidth="1"/>
    <col min="14" max="14" width="13.5703125" style="53" customWidth="1"/>
  </cols>
  <sheetData>
    <row r="1" spans="1:14 16384:16384" ht="42" customHeight="1" x14ac:dyDescent="0.25">
      <c r="A1" s="150" t="s">
        <v>263</v>
      </c>
      <c r="B1" s="150"/>
      <c r="C1" s="150"/>
      <c r="D1" s="150"/>
      <c r="E1" s="150"/>
      <c r="F1" s="150"/>
      <c r="G1" s="150"/>
      <c r="H1" s="150"/>
    </row>
    <row r="2" spans="1:14 16384:16384" ht="18" customHeight="1" x14ac:dyDescent="0.25">
      <c r="A2" s="3"/>
      <c r="B2" s="3"/>
      <c r="C2" s="3"/>
      <c r="D2" s="3"/>
      <c r="E2" s="3"/>
      <c r="F2" s="3"/>
      <c r="G2" s="3"/>
      <c r="H2" s="3"/>
    </row>
    <row r="3" spans="1:14 16384:16384" ht="15.95" customHeight="1" x14ac:dyDescent="0.25">
      <c r="A3" s="150" t="s">
        <v>24</v>
      </c>
      <c r="B3" s="150"/>
      <c r="C3" s="150"/>
      <c r="D3" s="150"/>
      <c r="E3" s="150"/>
      <c r="F3" s="150"/>
      <c r="G3" s="150"/>
      <c r="H3" s="150"/>
    </row>
    <row r="4" spans="1:14 16384:16384" ht="18" x14ac:dyDescent="0.25">
      <c r="A4" s="3"/>
      <c r="B4" s="3"/>
      <c r="C4" s="3"/>
      <c r="D4" s="3"/>
      <c r="E4" s="3"/>
      <c r="F4" s="3"/>
      <c r="G4" s="4"/>
      <c r="H4" s="4"/>
    </row>
    <row r="5" spans="1:14 16384:16384" ht="18" customHeight="1" x14ac:dyDescent="0.25">
      <c r="A5" s="150" t="s">
        <v>4</v>
      </c>
      <c r="B5" s="150"/>
      <c r="C5" s="150"/>
      <c r="D5" s="150"/>
      <c r="E5" s="150"/>
      <c r="F5" s="150"/>
      <c r="G5" s="150"/>
      <c r="H5" s="150"/>
    </row>
    <row r="6" spans="1:14 16384:16384" ht="18" x14ac:dyDescent="0.25">
      <c r="A6" s="3"/>
      <c r="B6" s="3"/>
      <c r="C6" s="3"/>
      <c r="D6" s="3"/>
      <c r="E6" s="3"/>
      <c r="F6" s="3"/>
      <c r="G6" s="4"/>
      <c r="H6" s="4"/>
    </row>
    <row r="7" spans="1:14 16384:16384" ht="15.95" customHeight="1" x14ac:dyDescent="0.25">
      <c r="A7" s="150" t="s">
        <v>39</v>
      </c>
      <c r="B7" s="150"/>
      <c r="C7" s="150"/>
      <c r="D7" s="150"/>
      <c r="E7" s="150"/>
      <c r="F7" s="150"/>
      <c r="G7" s="150"/>
      <c r="H7" s="150"/>
    </row>
    <row r="8" spans="1:14 16384:16384" ht="18" x14ac:dyDescent="0.25">
      <c r="A8" s="3"/>
      <c r="B8" s="3"/>
      <c r="C8" s="3"/>
      <c r="D8" s="3"/>
      <c r="E8" s="3"/>
      <c r="F8" s="3"/>
      <c r="G8" s="4"/>
      <c r="H8" s="4"/>
    </row>
    <row r="9" spans="1:14 16384:16384" ht="25.5" x14ac:dyDescent="0.25">
      <c r="A9" s="14" t="s">
        <v>5</v>
      </c>
      <c r="B9" s="13" t="s">
        <v>6</v>
      </c>
      <c r="C9" s="13" t="s">
        <v>3</v>
      </c>
      <c r="D9" s="13" t="s">
        <v>191</v>
      </c>
      <c r="E9" s="14" t="s">
        <v>192</v>
      </c>
      <c r="F9" s="14" t="s">
        <v>193</v>
      </c>
      <c r="G9" s="14" t="s">
        <v>148</v>
      </c>
      <c r="H9" s="14" t="s">
        <v>194</v>
      </c>
    </row>
    <row r="10" spans="1:14 16384:16384" x14ac:dyDescent="0.25">
      <c r="A10" s="28"/>
      <c r="B10" s="29"/>
      <c r="C10" s="27" t="s">
        <v>0</v>
      </c>
      <c r="D10" s="61">
        <f>SUM(D11+D36)</f>
        <v>3710949.28</v>
      </c>
      <c r="E10" s="62">
        <f>SUM(E11+E36)</f>
        <v>4233721.66</v>
      </c>
      <c r="F10" s="62">
        <f>SUM(F11+F36)</f>
        <v>4236393.28</v>
      </c>
      <c r="G10" s="62">
        <f>SUM(G11+G36)</f>
        <v>4236393.28</v>
      </c>
      <c r="H10" s="62">
        <f>SUM(H11+H36)</f>
        <v>4236393.28</v>
      </c>
    </row>
    <row r="11" spans="1:14 16384:16384" s="60" customFormat="1" ht="15.95" customHeight="1" x14ac:dyDescent="0.25">
      <c r="A11" s="6">
        <v>6</v>
      </c>
      <c r="B11" s="6"/>
      <c r="C11" s="6" t="s">
        <v>7</v>
      </c>
      <c r="D11" s="58">
        <f>SUM(D12+D21+D25+D28+D32)</f>
        <v>3710624.51</v>
      </c>
      <c r="E11" s="59">
        <f>SUM(E12+E21+E25+E28+E32)</f>
        <v>4233521.66</v>
      </c>
      <c r="F11" s="59">
        <f>SUM(F12+F21+F25+F28+F32)</f>
        <v>4236193.28</v>
      </c>
      <c r="G11" s="59">
        <f>SUM(G12+G21+G25+G28+G32)</f>
        <v>4236193.28</v>
      </c>
      <c r="H11" s="59">
        <f>SUM(H12+H21+H25+H28+H32)</f>
        <v>4236193.28</v>
      </c>
      <c r="L11" s="91"/>
      <c r="N11" s="91"/>
    </row>
    <row r="12" spans="1:14 16384:16384" s="60" customFormat="1" ht="25.5" x14ac:dyDescent="0.25">
      <c r="A12" s="6"/>
      <c r="B12" s="6">
        <v>63</v>
      </c>
      <c r="C12" s="6" t="s">
        <v>33</v>
      </c>
      <c r="D12" s="58">
        <f>SUM(D13+D15+D18)</f>
        <v>3071690.03</v>
      </c>
      <c r="E12" s="59">
        <v>3532082.52</v>
      </c>
      <c r="F12" s="59">
        <f>SUM(F13+F15+F18)</f>
        <v>3659199.58</v>
      </c>
      <c r="G12" s="59">
        <f>SUM(G13+G15+G18)</f>
        <v>3659199.58</v>
      </c>
      <c r="H12" s="59">
        <f>SUM(H13+H15+H18)</f>
        <v>3659199.58</v>
      </c>
      <c r="K12" s="91"/>
      <c r="L12" s="91"/>
      <c r="N12" s="91"/>
      <c r="XFD12" s="60">
        <f>SUM(A12:XFC12)</f>
        <v>17581434.289999999</v>
      </c>
    </row>
    <row r="13" spans="1:14 16384:16384" s="60" customFormat="1" x14ac:dyDescent="0.25">
      <c r="A13" s="6"/>
      <c r="B13" s="6">
        <v>633</v>
      </c>
      <c r="C13" s="6" t="s">
        <v>200</v>
      </c>
      <c r="D13" s="58">
        <f>SUM(D14)</f>
        <v>41794.480000000003</v>
      </c>
      <c r="E13" s="59">
        <f>SUM(E14)</f>
        <v>53613.72</v>
      </c>
      <c r="F13" s="59">
        <f>SUM(F14)</f>
        <v>53613.72</v>
      </c>
      <c r="G13" s="59">
        <f>SUM(G14)</f>
        <v>53613.72</v>
      </c>
      <c r="H13" s="59">
        <f>SUM(H14)</f>
        <v>53613.72</v>
      </c>
      <c r="K13" s="91"/>
      <c r="L13" s="91"/>
      <c r="N13" s="91"/>
    </row>
    <row r="14" spans="1:14 16384:16384" x14ac:dyDescent="0.25">
      <c r="A14" s="6"/>
      <c r="B14" s="10">
        <v>6331</v>
      </c>
      <c r="C14" s="10" t="s">
        <v>201</v>
      </c>
      <c r="D14" s="52">
        <v>41794.480000000003</v>
      </c>
      <c r="E14" s="55">
        <v>53613.72</v>
      </c>
      <c r="F14" s="55">
        <v>53613.72</v>
      </c>
      <c r="G14" s="55">
        <v>53613.72</v>
      </c>
      <c r="H14" s="55">
        <v>53613.72</v>
      </c>
      <c r="K14" s="53"/>
    </row>
    <row r="15" spans="1:14 16384:16384" s="60" customFormat="1" x14ac:dyDescent="0.25">
      <c r="A15" s="6"/>
      <c r="B15" s="6">
        <v>636</v>
      </c>
      <c r="C15" s="6" t="s">
        <v>202</v>
      </c>
      <c r="D15" s="58">
        <f>SUM(D16:D17)</f>
        <v>2990760.77</v>
      </c>
      <c r="E15" s="59">
        <f>SUM(E16:E17)</f>
        <v>3289587.9</v>
      </c>
      <c r="F15" s="59">
        <f>SUM(F16:F17)</f>
        <v>3418989.86</v>
      </c>
      <c r="G15" s="59">
        <f>SUM(G16:G17)</f>
        <v>3418989.86</v>
      </c>
      <c r="H15" s="59">
        <f>SUM(H16:H17)</f>
        <v>3418989.86</v>
      </c>
      <c r="K15" s="91"/>
      <c r="L15" s="91"/>
      <c r="N15" s="91"/>
    </row>
    <row r="16" spans="1:14 16384:16384" x14ac:dyDescent="0.25">
      <c r="A16" s="6"/>
      <c r="B16" s="10">
        <v>6361</v>
      </c>
      <c r="C16" s="10" t="s">
        <v>203</v>
      </c>
      <c r="D16" s="52">
        <v>2944453.86</v>
      </c>
      <c r="E16" s="55">
        <v>3118009.48</v>
      </c>
      <c r="F16" s="55">
        <v>3289789.86</v>
      </c>
      <c r="G16" s="55">
        <v>3289789.86</v>
      </c>
      <c r="H16" s="55">
        <v>3289789.86</v>
      </c>
      <c r="K16" s="53"/>
    </row>
    <row r="17" spans="1:14" x14ac:dyDescent="0.25">
      <c r="A17" s="6"/>
      <c r="B17" s="10">
        <v>6362</v>
      </c>
      <c r="C17" s="10" t="s">
        <v>204</v>
      </c>
      <c r="D17" s="52">
        <v>46306.91</v>
      </c>
      <c r="E17" s="55">
        <v>171578.42</v>
      </c>
      <c r="F17" s="55">
        <v>129200</v>
      </c>
      <c r="G17" s="55">
        <v>129200</v>
      </c>
      <c r="H17" s="55">
        <v>129200</v>
      </c>
      <c r="K17" s="53"/>
    </row>
    <row r="18" spans="1:14" s="60" customFormat="1" ht="25.5" x14ac:dyDescent="0.25">
      <c r="A18" s="6"/>
      <c r="B18" s="6">
        <v>639</v>
      </c>
      <c r="C18" s="6" t="s">
        <v>205</v>
      </c>
      <c r="D18" s="58">
        <f>SUM(D19)</f>
        <v>39134.78</v>
      </c>
      <c r="E18" s="59">
        <f>SUM(E19)</f>
        <v>188880.9</v>
      </c>
      <c r="F18" s="59">
        <f>SUM(F19)</f>
        <v>186596</v>
      </c>
      <c r="G18" s="59">
        <f>SUM(G19)</f>
        <v>186596</v>
      </c>
      <c r="H18" s="59">
        <f>SUM(H19)</f>
        <v>186596</v>
      </c>
      <c r="K18" s="91"/>
      <c r="L18" s="91"/>
      <c r="N18" s="91"/>
    </row>
    <row r="19" spans="1:14" ht="25.5" x14ac:dyDescent="0.25">
      <c r="A19" s="6"/>
      <c r="B19" s="10">
        <v>6393</v>
      </c>
      <c r="C19" s="10" t="s">
        <v>206</v>
      </c>
      <c r="D19" s="52">
        <v>39134.78</v>
      </c>
      <c r="E19" s="55">
        <v>188880.9</v>
      </c>
      <c r="F19" s="55">
        <v>186596</v>
      </c>
      <c r="G19" s="55">
        <v>186596</v>
      </c>
      <c r="H19" s="55">
        <v>186596</v>
      </c>
      <c r="K19" s="53"/>
    </row>
    <row r="20" spans="1:14" x14ac:dyDescent="0.25">
      <c r="A20" s="6"/>
      <c r="B20" s="10"/>
      <c r="C20" s="10"/>
      <c r="D20" s="52"/>
      <c r="E20" s="55"/>
      <c r="F20" s="55"/>
      <c r="G20" s="55"/>
      <c r="H20" s="55"/>
      <c r="K20" s="53"/>
    </row>
    <row r="21" spans="1:14" x14ac:dyDescent="0.25">
      <c r="A21" s="6"/>
      <c r="B21" s="6">
        <v>64</v>
      </c>
      <c r="C21" s="6" t="s">
        <v>188</v>
      </c>
      <c r="D21" s="58">
        <f>SUM(D22)</f>
        <v>62.16</v>
      </c>
      <c r="E21" s="59">
        <f>SUM(E22)</f>
        <v>60</v>
      </c>
      <c r="F21" s="59">
        <f>SUM(F22)</f>
        <v>60</v>
      </c>
      <c r="G21" s="59">
        <f>SUM(G22)</f>
        <v>60</v>
      </c>
      <c r="H21" s="59">
        <f>SUM(H22)</f>
        <v>60</v>
      </c>
      <c r="K21" s="53"/>
    </row>
    <row r="22" spans="1:14" x14ac:dyDescent="0.25">
      <c r="A22" s="6"/>
      <c r="B22" s="6">
        <v>641</v>
      </c>
      <c r="C22" s="6" t="s">
        <v>207</v>
      </c>
      <c r="D22" s="58">
        <f>SUM(D23)</f>
        <v>62.16</v>
      </c>
      <c r="E22" s="59">
        <v>60</v>
      </c>
      <c r="F22" s="59">
        <f>SUM(F23)</f>
        <v>60</v>
      </c>
      <c r="G22" s="59">
        <f>SUM(G23)</f>
        <v>60</v>
      </c>
      <c r="H22" s="59">
        <f>SUM(H23)</f>
        <v>60</v>
      </c>
      <c r="K22" s="53"/>
    </row>
    <row r="23" spans="1:14" x14ac:dyDescent="0.25">
      <c r="A23" s="10"/>
      <c r="B23" s="10">
        <v>6413</v>
      </c>
      <c r="C23" s="10" t="s">
        <v>208</v>
      </c>
      <c r="D23" s="52">
        <v>62.16</v>
      </c>
      <c r="E23" s="55">
        <v>60</v>
      </c>
      <c r="F23" s="55">
        <v>60</v>
      </c>
      <c r="G23" s="55">
        <v>60</v>
      </c>
      <c r="H23" s="55">
        <v>60</v>
      </c>
      <c r="K23" s="53"/>
    </row>
    <row r="24" spans="1:14" x14ac:dyDescent="0.25">
      <c r="A24" s="10"/>
      <c r="B24" s="10"/>
      <c r="C24" s="10"/>
      <c r="D24" s="52"/>
      <c r="E24" s="55"/>
      <c r="F24" s="55"/>
      <c r="G24" s="55"/>
      <c r="H24" s="55"/>
      <c r="K24" s="53"/>
    </row>
    <row r="25" spans="1:14" s="60" customFormat="1" x14ac:dyDescent="0.25">
      <c r="A25" s="6"/>
      <c r="B25" s="6">
        <v>65</v>
      </c>
      <c r="C25" s="6" t="s">
        <v>209</v>
      </c>
      <c r="D25" s="58">
        <f>SUM(D26)</f>
        <v>18875.52</v>
      </c>
      <c r="E25" s="59">
        <v>14700</v>
      </c>
      <c r="F25" s="59">
        <v>14700</v>
      </c>
      <c r="G25" s="59">
        <v>14700</v>
      </c>
      <c r="H25" s="59">
        <v>14700</v>
      </c>
      <c r="K25" s="91"/>
      <c r="L25" s="91"/>
      <c r="N25" s="91"/>
    </row>
    <row r="26" spans="1:14" x14ac:dyDescent="0.25">
      <c r="A26" s="6"/>
      <c r="B26" s="10">
        <v>6526</v>
      </c>
      <c r="C26" s="10" t="s">
        <v>210</v>
      </c>
      <c r="D26" s="52">
        <v>18875.52</v>
      </c>
      <c r="E26" s="55"/>
      <c r="F26" s="55"/>
      <c r="G26" s="55"/>
      <c r="H26" s="55"/>
    </row>
    <row r="27" spans="1:14" x14ac:dyDescent="0.25">
      <c r="A27" s="6"/>
      <c r="B27" s="10"/>
      <c r="C27" s="10"/>
      <c r="D27" s="52"/>
      <c r="E27" s="55"/>
      <c r="F27" s="55"/>
      <c r="G27" s="55"/>
      <c r="H27" s="55"/>
    </row>
    <row r="28" spans="1:14" x14ac:dyDescent="0.25">
      <c r="A28" s="7"/>
      <c r="B28" s="19">
        <v>66</v>
      </c>
      <c r="C28" s="8"/>
      <c r="D28" s="58">
        <f>SUM(D29:D30)</f>
        <v>3934.33</v>
      </c>
      <c r="E28" s="59">
        <f>SUM(E29:E31)</f>
        <v>3039.8199999999997</v>
      </c>
      <c r="F28" s="59">
        <f>SUM(F29:F30)</f>
        <v>1372.15</v>
      </c>
      <c r="G28" s="59">
        <f>SUM(G29:G30)</f>
        <v>1372.15</v>
      </c>
      <c r="H28" s="59">
        <f>SUM(H29:H30)</f>
        <v>1372.15</v>
      </c>
      <c r="I28" s="91"/>
      <c r="K28" s="53"/>
    </row>
    <row r="29" spans="1:14" x14ac:dyDescent="0.25">
      <c r="A29" s="7"/>
      <c r="B29" s="19">
        <v>6615</v>
      </c>
      <c r="C29" s="8" t="s">
        <v>211</v>
      </c>
      <c r="D29" s="52">
        <v>2543.3000000000002</v>
      </c>
      <c r="E29" s="55">
        <v>1503.77</v>
      </c>
      <c r="F29" s="55">
        <v>1372.15</v>
      </c>
      <c r="G29" s="55">
        <v>1372.15</v>
      </c>
      <c r="H29" s="55">
        <v>1372.15</v>
      </c>
      <c r="K29" s="53"/>
    </row>
    <row r="30" spans="1:14" x14ac:dyDescent="0.25">
      <c r="A30" s="7"/>
      <c r="B30" s="19">
        <v>6631</v>
      </c>
      <c r="C30" s="8" t="s">
        <v>212</v>
      </c>
      <c r="D30" s="52">
        <v>1391.03</v>
      </c>
      <c r="E30" s="55">
        <v>1536.05</v>
      </c>
      <c r="F30" s="55"/>
      <c r="G30" s="55"/>
      <c r="H30" s="55"/>
      <c r="K30" s="53"/>
    </row>
    <row r="31" spans="1:14" x14ac:dyDescent="0.25">
      <c r="A31" s="7"/>
      <c r="B31" s="19"/>
      <c r="C31" s="8"/>
      <c r="D31" s="52"/>
      <c r="E31" s="55"/>
      <c r="F31" s="55"/>
      <c r="G31" s="55"/>
      <c r="H31" s="55"/>
      <c r="K31" s="53"/>
    </row>
    <row r="32" spans="1:14" s="60" customFormat="1" ht="38.25" x14ac:dyDescent="0.25">
      <c r="A32" s="19"/>
      <c r="B32" s="19">
        <v>67</v>
      </c>
      <c r="C32" s="6" t="s">
        <v>34</v>
      </c>
      <c r="D32" s="58">
        <f>SUM(D33)</f>
        <v>616062.47</v>
      </c>
      <c r="E32" s="59">
        <f>SUM(E33)</f>
        <v>683639.32</v>
      </c>
      <c r="F32" s="59">
        <v>560861.55000000005</v>
      </c>
      <c r="G32" s="59">
        <v>560861.55000000005</v>
      </c>
      <c r="H32" s="59">
        <v>560861.55000000005</v>
      </c>
      <c r="K32" s="91"/>
      <c r="L32" s="91"/>
      <c r="N32" s="91"/>
    </row>
    <row r="33" spans="1:14" ht="25.5" x14ac:dyDescent="0.25">
      <c r="A33" s="7"/>
      <c r="B33" s="7">
        <v>6711</v>
      </c>
      <c r="C33" s="10" t="s">
        <v>214</v>
      </c>
      <c r="D33" s="52">
        <v>616062.47</v>
      </c>
      <c r="E33" s="55">
        <v>683639.32</v>
      </c>
      <c r="F33" s="55">
        <v>560861.55000000005</v>
      </c>
      <c r="G33" s="55">
        <v>560861.55000000005</v>
      </c>
      <c r="H33" s="55">
        <v>560861.55000000005</v>
      </c>
      <c r="K33" s="53"/>
    </row>
    <row r="34" spans="1:14" x14ac:dyDescent="0.25">
      <c r="A34" s="7"/>
      <c r="B34" s="7">
        <v>6712</v>
      </c>
      <c r="C34" s="10" t="s">
        <v>213</v>
      </c>
      <c r="D34" s="52"/>
      <c r="E34" s="55"/>
      <c r="F34" s="55"/>
      <c r="G34" s="55"/>
      <c r="H34" s="55"/>
      <c r="K34" s="53"/>
    </row>
    <row r="35" spans="1:14" x14ac:dyDescent="0.25">
      <c r="A35" s="7"/>
      <c r="B35" s="7"/>
      <c r="C35" s="10"/>
      <c r="D35" s="52"/>
      <c r="E35" s="55"/>
      <c r="F35" s="55"/>
      <c r="G35" s="55"/>
      <c r="H35" s="55"/>
      <c r="K35" s="53"/>
    </row>
    <row r="36" spans="1:14" s="60" customFormat="1" ht="25.5" x14ac:dyDescent="0.25">
      <c r="A36" s="9">
        <v>7</v>
      </c>
      <c r="B36" s="9"/>
      <c r="C36" s="17" t="s">
        <v>8</v>
      </c>
      <c r="D36" s="58">
        <f>SUM(D37:D37)</f>
        <v>324.77</v>
      </c>
      <c r="E36" s="59">
        <f>SUM(E37)</f>
        <v>200</v>
      </c>
      <c r="F36" s="59">
        <f>SUM(F37)</f>
        <v>200</v>
      </c>
      <c r="G36" s="59">
        <f>SUM(G37)</f>
        <v>200</v>
      </c>
      <c r="H36" s="59">
        <f>SUM(H37)</f>
        <v>200</v>
      </c>
      <c r="K36" s="91"/>
      <c r="L36" s="91"/>
      <c r="N36" s="91"/>
    </row>
    <row r="37" spans="1:14" ht="25.5" x14ac:dyDescent="0.25">
      <c r="A37" s="10"/>
      <c r="B37" s="10">
        <v>72</v>
      </c>
      <c r="C37" s="18" t="s">
        <v>32</v>
      </c>
      <c r="D37" s="52">
        <v>324.77</v>
      </c>
      <c r="E37" s="55">
        <v>200</v>
      </c>
      <c r="F37" s="55">
        <v>200</v>
      </c>
      <c r="G37" s="55">
        <v>200</v>
      </c>
      <c r="H37" s="55">
        <v>200</v>
      </c>
      <c r="K37" s="53"/>
    </row>
    <row r="38" spans="1:14" x14ac:dyDescent="0.25">
      <c r="E38" s="92"/>
    </row>
    <row r="39" spans="1:14" x14ac:dyDescent="0.25">
      <c r="E39" s="92"/>
    </row>
    <row r="41" spans="1:14" ht="15.75" x14ac:dyDescent="0.25">
      <c r="A41" s="150" t="s">
        <v>40</v>
      </c>
      <c r="B41" s="169"/>
      <c r="C41" s="169"/>
      <c r="D41" s="169"/>
      <c r="E41" s="169"/>
      <c r="F41" s="169"/>
      <c r="G41" s="169"/>
      <c r="H41" s="169"/>
    </row>
    <row r="42" spans="1:14" ht="18" x14ac:dyDescent="0.25">
      <c r="A42" s="3"/>
      <c r="B42" s="3"/>
      <c r="C42" s="3"/>
      <c r="D42" s="3"/>
      <c r="E42" s="3"/>
      <c r="F42" s="3"/>
      <c r="G42" s="4"/>
      <c r="H42" s="4"/>
      <c r="J42" s="53"/>
    </row>
    <row r="43" spans="1:14" ht="25.5" x14ac:dyDescent="0.25">
      <c r="A43" s="14" t="s">
        <v>5</v>
      </c>
      <c r="B43" s="13" t="s">
        <v>6</v>
      </c>
      <c r="C43" s="13" t="s">
        <v>9</v>
      </c>
      <c r="D43" s="13" t="s">
        <v>191</v>
      </c>
      <c r="E43" s="14" t="s">
        <v>192</v>
      </c>
      <c r="F43" s="14" t="s">
        <v>193</v>
      </c>
      <c r="G43" s="14" t="s">
        <v>148</v>
      </c>
      <c r="H43" s="14" t="s">
        <v>194</v>
      </c>
    </row>
    <row r="44" spans="1:14" x14ac:dyDescent="0.25">
      <c r="A44" s="28"/>
      <c r="B44" s="29"/>
      <c r="C44" s="27" t="s">
        <v>1</v>
      </c>
      <c r="D44" s="61">
        <f>SUM(D45+D62)</f>
        <v>3713918.4</v>
      </c>
      <c r="E44" s="62">
        <f>SUM(E45+E62)</f>
        <v>4233721.66</v>
      </c>
      <c r="F44" s="62">
        <f>SUM(F45+F62)</f>
        <v>4236393.28</v>
      </c>
      <c r="G44" s="62">
        <f>SUM(G45+G62)</f>
        <v>4236393.28</v>
      </c>
      <c r="H44" s="62">
        <f>SUM(H45+H62)</f>
        <v>4236393.28</v>
      </c>
    </row>
    <row r="45" spans="1:14" s="60" customFormat="1" ht="15.95" customHeight="1" x14ac:dyDescent="0.25">
      <c r="A45" s="6">
        <v>3</v>
      </c>
      <c r="B45" s="6"/>
      <c r="C45" s="6" t="s">
        <v>10</v>
      </c>
      <c r="D45" s="58">
        <f>SUM(D46+D50+D55+D57+D60)</f>
        <v>3634477.78</v>
      </c>
      <c r="E45" s="59">
        <f>SUM(E57+E55+E50+E46)</f>
        <v>4069449.24</v>
      </c>
      <c r="F45" s="59">
        <f>SUM(F46+F50+F55+F57+F60)</f>
        <v>4193714.8600000003</v>
      </c>
      <c r="G45" s="59">
        <f>SUM(G46+G50+G55+G57+G60)</f>
        <v>4193714.8600000003</v>
      </c>
      <c r="H45" s="59">
        <f>SUM(H46+H50+H55+H57+H60)</f>
        <v>4193714.8600000003</v>
      </c>
      <c r="K45" s="91"/>
      <c r="L45" s="91"/>
      <c r="N45" s="91"/>
    </row>
    <row r="46" spans="1:14" s="60" customFormat="1" ht="15.95" customHeight="1" x14ac:dyDescent="0.25">
      <c r="A46" s="6"/>
      <c r="B46" s="6">
        <v>31</v>
      </c>
      <c r="C46" s="6" t="s">
        <v>11</v>
      </c>
      <c r="D46" s="58">
        <f>SUM(D47:D49)</f>
        <v>2865522.56</v>
      </c>
      <c r="E46" s="59">
        <f>SUM(E47:E49)</f>
        <v>3242248.8000000003</v>
      </c>
      <c r="F46" s="59">
        <f>SUM(F47:F49)</f>
        <v>3374653.8800000004</v>
      </c>
      <c r="G46" s="59">
        <f>SUM(G47:G49)</f>
        <v>3374653.8800000004</v>
      </c>
      <c r="H46" s="59">
        <f>SUM(H47:H49)</f>
        <v>3374653.8800000004</v>
      </c>
      <c r="L46" s="91"/>
      <c r="N46" s="91"/>
    </row>
    <row r="47" spans="1:14" ht="15.95" customHeight="1" x14ac:dyDescent="0.25">
      <c r="A47" s="6"/>
      <c r="B47" s="10">
        <v>3111</v>
      </c>
      <c r="C47" s="10" t="s">
        <v>94</v>
      </c>
      <c r="D47" s="52">
        <v>2357194.96</v>
      </c>
      <c r="E47" s="55">
        <v>2670525.2200000002</v>
      </c>
      <c r="F47" s="55">
        <v>2770385.22</v>
      </c>
      <c r="G47" s="55">
        <v>2770385.22</v>
      </c>
      <c r="H47" s="55">
        <v>2770385.22</v>
      </c>
      <c r="K47" s="53"/>
    </row>
    <row r="48" spans="1:14" ht="15.95" customHeight="1" x14ac:dyDescent="0.25">
      <c r="A48" s="6"/>
      <c r="B48" s="10">
        <v>3121</v>
      </c>
      <c r="C48" s="10" t="s">
        <v>119</v>
      </c>
      <c r="D48" s="52">
        <v>119390.2</v>
      </c>
      <c r="E48" s="55">
        <v>131086.92000000001</v>
      </c>
      <c r="F48" s="55">
        <v>146900</v>
      </c>
      <c r="G48" s="55">
        <v>146900</v>
      </c>
      <c r="H48" s="55">
        <v>146900</v>
      </c>
    </row>
    <row r="49" spans="1:14" ht="15.95" customHeight="1" x14ac:dyDescent="0.25">
      <c r="A49" s="6"/>
      <c r="B49" s="10">
        <v>3132</v>
      </c>
      <c r="C49" s="10" t="s">
        <v>215</v>
      </c>
      <c r="D49" s="52">
        <v>388937.4</v>
      </c>
      <c r="E49" s="55">
        <v>440636.66</v>
      </c>
      <c r="F49" s="55">
        <v>457368.66</v>
      </c>
      <c r="G49" s="55">
        <v>457368.66</v>
      </c>
      <c r="H49" s="55">
        <v>457368.66</v>
      </c>
    </row>
    <row r="50" spans="1:14" s="60" customFormat="1" x14ac:dyDescent="0.25">
      <c r="A50" s="19"/>
      <c r="B50" s="19">
        <v>32</v>
      </c>
      <c r="C50" s="19" t="s">
        <v>27</v>
      </c>
      <c r="D50" s="58">
        <f>SUM(D51:D54)</f>
        <v>430132.97000000003</v>
      </c>
      <c r="E50" s="59">
        <f>SUM(E51:E54)</f>
        <v>473417.50999999995</v>
      </c>
      <c r="F50" s="59">
        <f>SUM(F51:F54)</f>
        <v>463741.99999999994</v>
      </c>
      <c r="G50" s="59">
        <f>SUM(G51:G54)</f>
        <v>463741.99999999994</v>
      </c>
      <c r="H50" s="59">
        <f>SUM(H51:H54)</f>
        <v>463741.99999999994</v>
      </c>
      <c r="J50" s="91"/>
      <c r="L50" s="91"/>
      <c r="N50" s="91"/>
    </row>
    <row r="51" spans="1:14" x14ac:dyDescent="0.25">
      <c r="A51" s="7"/>
      <c r="B51" s="7">
        <v>321</v>
      </c>
      <c r="C51" s="7" t="s">
        <v>157</v>
      </c>
      <c r="D51" s="52">
        <v>69500.320000000007</v>
      </c>
      <c r="E51" s="55">
        <v>83954.87</v>
      </c>
      <c r="F51" s="55">
        <v>101696.24</v>
      </c>
      <c r="G51" s="55">
        <v>101696.24</v>
      </c>
      <c r="H51" s="55">
        <v>101696.24</v>
      </c>
      <c r="J51" s="53"/>
    </row>
    <row r="52" spans="1:14" x14ac:dyDescent="0.25">
      <c r="A52" s="7"/>
      <c r="B52" s="7">
        <v>322</v>
      </c>
      <c r="C52" s="7" t="s">
        <v>155</v>
      </c>
      <c r="D52" s="52">
        <v>281498.09000000003</v>
      </c>
      <c r="E52" s="55">
        <v>298216.36</v>
      </c>
      <c r="F52" s="55">
        <v>274346.07</v>
      </c>
      <c r="G52" s="55">
        <v>274346.07</v>
      </c>
      <c r="H52" s="55">
        <v>274346.07</v>
      </c>
      <c r="J52" s="53"/>
    </row>
    <row r="53" spans="1:14" x14ac:dyDescent="0.25">
      <c r="A53" s="7"/>
      <c r="B53" s="7">
        <v>323</v>
      </c>
      <c r="C53" s="7" t="s">
        <v>156</v>
      </c>
      <c r="D53" s="52">
        <v>73804.06</v>
      </c>
      <c r="E53" s="55">
        <v>78835.350000000006</v>
      </c>
      <c r="F53" s="55">
        <v>75102.78</v>
      </c>
      <c r="G53" s="55">
        <v>75102.78</v>
      </c>
      <c r="H53" s="55">
        <v>75102.78</v>
      </c>
      <c r="J53" s="53"/>
      <c r="K53" s="53"/>
    </row>
    <row r="54" spans="1:14" x14ac:dyDescent="0.25">
      <c r="A54" s="7"/>
      <c r="B54" s="7">
        <v>329</v>
      </c>
      <c r="C54" s="7" t="s">
        <v>216</v>
      </c>
      <c r="D54" s="52">
        <v>5330.5</v>
      </c>
      <c r="E54" s="55">
        <v>12410.93</v>
      </c>
      <c r="F54" s="55">
        <v>12596.91</v>
      </c>
      <c r="G54" s="55">
        <v>12596.91</v>
      </c>
      <c r="H54" s="55">
        <v>12596.91</v>
      </c>
      <c r="J54" s="53"/>
      <c r="K54" s="53"/>
    </row>
    <row r="55" spans="1:14" s="60" customFormat="1" x14ac:dyDescent="0.25">
      <c r="A55" s="19"/>
      <c r="B55" s="19">
        <v>34</v>
      </c>
      <c r="C55" s="19" t="s">
        <v>66</v>
      </c>
      <c r="D55" s="58">
        <f>SUM(D56)</f>
        <v>1327.84</v>
      </c>
      <c r="E55" s="59">
        <f>SUM(E56)</f>
        <v>1459.97</v>
      </c>
      <c r="F55" s="59">
        <v>1459.97</v>
      </c>
      <c r="G55" s="59">
        <v>1459.97</v>
      </c>
      <c r="H55" s="59">
        <v>1459.97</v>
      </c>
      <c r="J55" s="93"/>
      <c r="L55" s="91"/>
      <c r="N55" s="91"/>
    </row>
    <row r="56" spans="1:14" x14ac:dyDescent="0.25">
      <c r="A56" s="7"/>
      <c r="B56" s="7">
        <v>3431</v>
      </c>
      <c r="C56" s="7" t="s">
        <v>217</v>
      </c>
      <c r="D56" s="124">
        <v>1327.84</v>
      </c>
      <c r="E56" s="55">
        <v>1459.97</v>
      </c>
      <c r="F56" s="55">
        <v>1459.67</v>
      </c>
      <c r="G56" s="55">
        <v>1459.67</v>
      </c>
      <c r="H56" s="55">
        <v>1459.67</v>
      </c>
      <c r="J56" s="93"/>
    </row>
    <row r="57" spans="1:14" s="60" customFormat="1" x14ac:dyDescent="0.25">
      <c r="A57" s="19"/>
      <c r="B57" s="19">
        <v>37</v>
      </c>
      <c r="C57" s="19" t="s">
        <v>65</v>
      </c>
      <c r="D57" s="127">
        <f>SUM(D58)</f>
        <v>334797.09000000003</v>
      </c>
      <c r="E57" s="59">
        <f>SUM(E58)</f>
        <v>352322.96</v>
      </c>
      <c r="F57" s="59">
        <f>SUM(F58:F59)</f>
        <v>352322.96</v>
      </c>
      <c r="G57" s="59">
        <f>SUM(G58:G59)</f>
        <v>352322.96</v>
      </c>
      <c r="H57" s="59">
        <f>SUM(H58:H59)</f>
        <v>352322.96</v>
      </c>
      <c r="L57" s="91"/>
      <c r="N57" s="91"/>
    </row>
    <row r="58" spans="1:14" x14ac:dyDescent="0.25">
      <c r="A58" s="7"/>
      <c r="B58" s="7">
        <v>3722</v>
      </c>
      <c r="C58" s="7" t="s">
        <v>218</v>
      </c>
      <c r="D58" s="126">
        <v>334797.09000000003</v>
      </c>
      <c r="E58" s="55">
        <v>352322.96</v>
      </c>
      <c r="F58" s="55">
        <v>352322.96</v>
      </c>
      <c r="G58" s="55">
        <v>352322.96</v>
      </c>
      <c r="H58" s="55">
        <v>352322.96</v>
      </c>
    </row>
    <row r="59" spans="1:14" x14ac:dyDescent="0.25">
      <c r="A59" s="7"/>
      <c r="B59" s="7"/>
      <c r="C59" s="7"/>
      <c r="D59" s="126"/>
      <c r="E59" s="55"/>
      <c r="F59" s="55"/>
      <c r="G59" s="55"/>
      <c r="H59" s="55"/>
    </row>
    <row r="60" spans="1:14" s="60" customFormat="1" x14ac:dyDescent="0.25">
      <c r="A60" s="19"/>
      <c r="B60" s="19">
        <v>38</v>
      </c>
      <c r="C60" s="19" t="s">
        <v>67</v>
      </c>
      <c r="D60" s="58">
        <f>SUM(D61)</f>
        <v>2697.32</v>
      </c>
      <c r="E60" s="59">
        <f>SUM(E61)</f>
        <v>1536.05</v>
      </c>
      <c r="F60" s="59">
        <f>SUM(F61)</f>
        <v>1536.05</v>
      </c>
      <c r="G60" s="59">
        <f>SUM(G61)</f>
        <v>1536.05</v>
      </c>
      <c r="H60" s="59">
        <f>SUM(H61)</f>
        <v>1536.05</v>
      </c>
      <c r="J60" s="93"/>
      <c r="L60" s="91"/>
      <c r="N60" s="91"/>
    </row>
    <row r="61" spans="1:14" x14ac:dyDescent="0.25">
      <c r="A61" s="7"/>
      <c r="B61" s="7">
        <v>3812</v>
      </c>
      <c r="C61" s="7" t="s">
        <v>219</v>
      </c>
      <c r="D61" s="52">
        <v>2697.32</v>
      </c>
      <c r="E61" s="55">
        <v>1536.05</v>
      </c>
      <c r="F61" s="55">
        <v>1536.05</v>
      </c>
      <c r="G61" s="55">
        <v>1536.05</v>
      </c>
      <c r="H61" s="55">
        <v>1536.05</v>
      </c>
      <c r="J61" s="53"/>
    </row>
    <row r="62" spans="1:14" s="60" customFormat="1" ht="25.5" x14ac:dyDescent="0.25">
      <c r="A62" s="9">
        <v>4</v>
      </c>
      <c r="B62" s="9"/>
      <c r="C62" s="17" t="s">
        <v>12</v>
      </c>
      <c r="D62" s="58">
        <f>SUM(D66+D63)</f>
        <v>79440.62</v>
      </c>
      <c r="E62" s="59">
        <f>SUM(E66+E63)</f>
        <v>164272.41999999998</v>
      </c>
      <c r="F62" s="59">
        <f>SUM(F63)</f>
        <v>42678.42</v>
      </c>
      <c r="G62" s="59">
        <f>SUM(G63)</f>
        <v>42678.42</v>
      </c>
      <c r="H62" s="59">
        <f>SUM(H63)</f>
        <v>42678.42</v>
      </c>
      <c r="J62" s="91"/>
      <c r="L62" s="91"/>
      <c r="N62" s="91"/>
    </row>
    <row r="63" spans="1:14" s="60" customFormat="1" ht="25.5" x14ac:dyDescent="0.25">
      <c r="A63" s="6"/>
      <c r="B63" s="6">
        <v>42</v>
      </c>
      <c r="C63" s="17" t="s">
        <v>13</v>
      </c>
      <c r="D63" s="58">
        <f>SUM(D64:D65)</f>
        <v>55434.37</v>
      </c>
      <c r="E63" s="59">
        <f>SUM(E64:E65)</f>
        <v>46809.919999999998</v>
      </c>
      <c r="F63" s="59">
        <f>SUM(F64:F65)</f>
        <v>42678.42</v>
      </c>
      <c r="G63" s="59">
        <f>SUM(G64:G65)</f>
        <v>42678.42</v>
      </c>
      <c r="H63" s="59">
        <f>SUM(H64:H65)</f>
        <v>42678.42</v>
      </c>
      <c r="L63" s="91"/>
      <c r="N63" s="91"/>
    </row>
    <row r="64" spans="1:14" x14ac:dyDescent="0.25">
      <c r="A64" s="10"/>
      <c r="B64" s="10">
        <v>422</v>
      </c>
      <c r="C64" s="18" t="s">
        <v>220</v>
      </c>
      <c r="D64" s="52">
        <v>5025</v>
      </c>
      <c r="E64" s="55">
        <v>4431.5</v>
      </c>
      <c r="F64" s="55">
        <v>300</v>
      </c>
      <c r="G64" s="55">
        <v>300</v>
      </c>
      <c r="H64" s="55">
        <v>300</v>
      </c>
    </row>
    <row r="65" spans="1:14" x14ac:dyDescent="0.25">
      <c r="A65" s="10"/>
      <c r="B65" s="10">
        <v>424</v>
      </c>
      <c r="C65" s="18" t="s">
        <v>221</v>
      </c>
      <c r="D65" s="52">
        <v>50409.37</v>
      </c>
      <c r="E65" s="55">
        <v>42378.42</v>
      </c>
      <c r="F65" s="55">
        <v>42378.42</v>
      </c>
      <c r="G65" s="55">
        <v>42378.42</v>
      </c>
      <c r="H65" s="55">
        <v>42378.42</v>
      </c>
    </row>
    <row r="66" spans="1:14" s="60" customFormat="1" x14ac:dyDescent="0.25">
      <c r="A66" s="6"/>
      <c r="B66" s="6">
        <v>45</v>
      </c>
      <c r="C66" s="17" t="s">
        <v>222</v>
      </c>
      <c r="D66" s="58">
        <f>SUM(D67)</f>
        <v>24006.25</v>
      </c>
      <c r="E66" s="59">
        <f>SUM(E67)</f>
        <v>117462.5</v>
      </c>
      <c r="F66" s="59"/>
      <c r="G66" s="59"/>
      <c r="H66" s="59"/>
      <c r="L66" s="91"/>
      <c r="N66" s="91"/>
    </row>
    <row r="67" spans="1:14" x14ac:dyDescent="0.25">
      <c r="A67" s="10"/>
      <c r="B67" s="10">
        <v>451</v>
      </c>
      <c r="C67" s="18" t="s">
        <v>222</v>
      </c>
      <c r="D67" s="52">
        <v>24006.25</v>
      </c>
      <c r="E67" s="55">
        <v>117462.5</v>
      </c>
      <c r="F67" s="55"/>
      <c r="G67" s="55"/>
      <c r="H67" s="55"/>
    </row>
    <row r="68" spans="1:14" x14ac:dyDescent="0.25">
      <c r="A68" s="10"/>
      <c r="B68" s="10"/>
      <c r="C68" s="18"/>
      <c r="D68" s="52"/>
      <c r="E68" s="55"/>
      <c r="F68" s="55"/>
      <c r="G68" s="55"/>
      <c r="H68" s="55"/>
    </row>
    <row r="69" spans="1:14" x14ac:dyDescent="0.25">
      <c r="A69" s="10"/>
      <c r="B69" s="10"/>
      <c r="C69" s="18"/>
      <c r="D69" s="52"/>
      <c r="E69" s="55"/>
      <c r="F69" s="55"/>
      <c r="G69" s="55"/>
      <c r="H69" s="55"/>
    </row>
    <row r="71" spans="1:14" ht="15.75" x14ac:dyDescent="0.25">
      <c r="A71" s="142" t="s">
        <v>248</v>
      </c>
      <c r="B71" s="142"/>
      <c r="C71" s="142"/>
      <c r="D71" s="142"/>
      <c r="E71" s="53"/>
      <c r="F71" s="53"/>
      <c r="G71" s="53"/>
      <c r="H71" s="53"/>
      <c r="I71" s="53"/>
    </row>
    <row r="72" spans="1:14" ht="15.75" x14ac:dyDescent="0.25">
      <c r="A72" s="142" t="s">
        <v>249</v>
      </c>
      <c r="B72" s="143"/>
      <c r="C72" s="143"/>
      <c r="D72" s="143"/>
      <c r="E72" s="53"/>
      <c r="F72" s="53"/>
      <c r="G72" s="53"/>
      <c r="H72" s="168" t="s">
        <v>144</v>
      </c>
      <c r="I72" s="168"/>
    </row>
    <row r="73" spans="1:14" x14ac:dyDescent="0.25">
      <c r="A73" s="145"/>
      <c r="B73" s="145"/>
      <c r="C73" s="145"/>
      <c r="D73" s="145"/>
      <c r="E73" s="53"/>
      <c r="F73" s="53"/>
      <c r="G73" s="53"/>
      <c r="H73" s="53"/>
      <c r="I73" s="53"/>
    </row>
    <row r="74" spans="1:14" ht="15.75" x14ac:dyDescent="0.25">
      <c r="A74" s="142" t="s">
        <v>267</v>
      </c>
      <c r="B74" s="143"/>
      <c r="C74" s="143"/>
      <c r="D74" s="143"/>
      <c r="E74" s="53"/>
      <c r="F74" s="53"/>
      <c r="G74" s="53"/>
      <c r="H74" s="168" t="s">
        <v>145</v>
      </c>
      <c r="I74" s="168"/>
    </row>
  </sheetData>
  <protectedRanges>
    <protectedRange algorithmName="SHA-512" hashValue="R8frfBQ/MhInQYm+jLEgMwgPwCkrGPIUaxyIFLRSCn/+fIsUU6bmJDax/r7gTh2PEAEvgODYwg0rRRjqSM/oww==" saltValue="tbZzHO5lCNHCDH5y3XGZag==" spinCount="100000" sqref="D57:D59" name="Range1"/>
  </protectedRanges>
  <mergeCells count="11">
    <mergeCell ref="A41:H41"/>
    <mergeCell ref="A1:H1"/>
    <mergeCell ref="A3:H3"/>
    <mergeCell ref="A5:H5"/>
    <mergeCell ref="A7:H7"/>
    <mergeCell ref="A71:D71"/>
    <mergeCell ref="A72:D72"/>
    <mergeCell ref="H72:I72"/>
    <mergeCell ref="A73:D73"/>
    <mergeCell ref="A74:D74"/>
    <mergeCell ref="H74:I74"/>
  </mergeCells>
  <conditionalFormatting sqref="D57:D59">
    <cfRule type="cellIs" dxfId="0" priority="1" operator="lessThan">
      <formula>-0.001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8"/>
  <sheetViews>
    <sheetView workbookViewId="0">
      <selection activeCell="A48" sqref="A48:D48"/>
    </sheetView>
  </sheetViews>
  <sheetFormatPr defaultRowHeight="15" x14ac:dyDescent="0.25"/>
  <cols>
    <col min="1" max="1" width="25.85546875" customWidth="1"/>
    <col min="2" max="2" width="27" customWidth="1"/>
    <col min="3" max="6" width="25.28515625" customWidth="1"/>
    <col min="9" max="10" width="11.7109375" bestFit="1" customWidth="1"/>
  </cols>
  <sheetData>
    <row r="1" spans="1:6 16384:16384" ht="42" customHeight="1" x14ac:dyDescent="0.25">
      <c r="A1" s="150" t="s">
        <v>264</v>
      </c>
      <c r="B1" s="150"/>
      <c r="C1" s="150"/>
      <c r="D1" s="150"/>
      <c r="E1" s="150"/>
      <c r="F1" s="150"/>
    </row>
    <row r="2" spans="1:6 16384:16384" ht="18" customHeight="1" x14ac:dyDescent="0.25">
      <c r="A2" s="3"/>
      <c r="B2" s="3"/>
      <c r="C2" s="3"/>
      <c r="D2" s="3"/>
      <c r="E2" s="3"/>
      <c r="F2" s="3"/>
    </row>
    <row r="3" spans="1:6 16384:16384" ht="15.95" customHeight="1" x14ac:dyDescent="0.25">
      <c r="A3" s="150" t="s">
        <v>24</v>
      </c>
      <c r="B3" s="150"/>
      <c r="C3" s="150"/>
      <c r="D3" s="150"/>
      <c r="E3" s="150"/>
      <c r="F3" s="150"/>
    </row>
    <row r="4" spans="1:6 16384:16384" ht="18" x14ac:dyDescent="0.25">
      <c r="B4" s="3"/>
      <c r="C4" s="3"/>
      <c r="D4" s="3"/>
      <c r="E4" s="4"/>
      <c r="F4" s="4"/>
    </row>
    <row r="5" spans="1:6 16384:16384" ht="18" customHeight="1" x14ac:dyDescent="0.25">
      <c r="A5" s="150" t="s">
        <v>4</v>
      </c>
      <c r="B5" s="150"/>
      <c r="C5" s="150"/>
      <c r="D5" s="150"/>
      <c r="E5" s="150"/>
      <c r="F5" s="150"/>
    </row>
    <row r="6" spans="1:6 16384:16384" ht="18" x14ac:dyDescent="0.25">
      <c r="A6" s="3"/>
      <c r="B6" s="3"/>
      <c r="C6" s="3"/>
      <c r="D6" s="3"/>
      <c r="E6" s="4"/>
      <c r="F6" s="4"/>
    </row>
    <row r="7" spans="1:6 16384:16384" ht="15.95" customHeight="1" x14ac:dyDescent="0.25">
      <c r="A7" s="150" t="s">
        <v>41</v>
      </c>
      <c r="B7" s="150"/>
      <c r="C7" s="150"/>
      <c r="D7" s="150"/>
      <c r="E7" s="150"/>
      <c r="F7" s="150"/>
    </row>
    <row r="8" spans="1:6 16384:16384" ht="18" x14ac:dyDescent="0.25">
      <c r="A8" s="3"/>
      <c r="B8" s="3"/>
      <c r="C8" s="3"/>
      <c r="D8" s="3"/>
      <c r="E8" s="4"/>
      <c r="F8" s="4"/>
    </row>
    <row r="9" spans="1:6 16384:16384" ht="25.5" x14ac:dyDescent="0.25">
      <c r="A9" s="14" t="s">
        <v>43</v>
      </c>
      <c r="B9" s="13" t="s">
        <v>191</v>
      </c>
      <c r="C9" s="14" t="s">
        <v>192</v>
      </c>
      <c r="D9" s="14" t="s">
        <v>193</v>
      </c>
      <c r="E9" s="14" t="s">
        <v>148</v>
      </c>
      <c r="F9" s="14" t="s">
        <v>194</v>
      </c>
    </row>
    <row r="10" spans="1:6 16384:16384" x14ac:dyDescent="0.25">
      <c r="A10" s="30" t="s">
        <v>0</v>
      </c>
      <c r="B10" s="61">
        <f>SUM(B11+B16+B18+B21)</f>
        <v>3712095.85</v>
      </c>
      <c r="C10" s="62">
        <f>SUM(C11+C16+C18+C21)</f>
        <v>4233721.6599999992</v>
      </c>
      <c r="D10" s="62">
        <f>SUM(D11+D16+D18+D21)</f>
        <v>4236393.2799999993</v>
      </c>
      <c r="E10" s="62">
        <f>SUM(E11+E16+E18+E21)</f>
        <v>4236393.2799999993</v>
      </c>
      <c r="F10" s="62">
        <f>SUM(F11+F16+F18+F21)</f>
        <v>4236393.2799999993</v>
      </c>
    </row>
    <row r="11" spans="1:6 16384:16384" x14ac:dyDescent="0.25">
      <c r="A11" s="17" t="s">
        <v>47</v>
      </c>
      <c r="B11" s="62">
        <f>SUM(B12:B15)</f>
        <v>615413.19000000006</v>
      </c>
      <c r="C11" s="62">
        <f>SUM(C12:C15)</f>
        <v>683639.32</v>
      </c>
      <c r="D11" s="62">
        <f>SUM(D12:D15)</f>
        <v>560861.55000000005</v>
      </c>
      <c r="E11" s="62">
        <f>SUM(E12:E15)</f>
        <v>560861.55000000005</v>
      </c>
      <c r="F11" s="62">
        <f>SUM(F12:F15)</f>
        <v>560861.55000000005</v>
      </c>
    </row>
    <row r="12" spans="1:6 16384:16384" x14ac:dyDescent="0.25">
      <c r="A12" s="8" t="s">
        <v>48</v>
      </c>
      <c r="B12" s="52">
        <v>193895.92</v>
      </c>
      <c r="C12" s="55">
        <v>149018.82999999999</v>
      </c>
      <c r="D12" s="55">
        <v>128969.07</v>
      </c>
      <c r="E12" s="55">
        <v>128969.07</v>
      </c>
      <c r="F12" s="55">
        <v>128969.07</v>
      </c>
    </row>
    <row r="13" spans="1:6 16384:16384" x14ac:dyDescent="0.25">
      <c r="A13" s="7" t="s">
        <v>141</v>
      </c>
      <c r="B13" s="52"/>
      <c r="C13" s="55">
        <v>91428.84</v>
      </c>
      <c r="D13" s="55"/>
      <c r="E13" s="55"/>
      <c r="F13" s="55"/>
    </row>
    <row r="14" spans="1:6 16384:16384" ht="39.75" customHeight="1" x14ac:dyDescent="0.25">
      <c r="A14" s="7" t="s">
        <v>186</v>
      </c>
      <c r="B14" s="52">
        <v>5767.26</v>
      </c>
      <c r="C14" s="55">
        <v>11299.17</v>
      </c>
      <c r="D14" s="55"/>
      <c r="E14" s="55"/>
      <c r="F14" s="55"/>
    </row>
    <row r="15" spans="1:6 16384:16384" x14ac:dyDescent="0.25">
      <c r="A15" s="7" t="s">
        <v>185</v>
      </c>
      <c r="B15" s="52">
        <v>415750.01</v>
      </c>
      <c r="C15" s="55">
        <v>431892.47999999998</v>
      </c>
      <c r="D15" s="55">
        <v>431892.47999999998</v>
      </c>
      <c r="E15" s="55">
        <v>431892.47999999998</v>
      </c>
      <c r="F15" s="55">
        <v>431892.47999999998</v>
      </c>
    </row>
    <row r="16" spans="1:6 16384:16384" s="60" customFormat="1" ht="25.5" x14ac:dyDescent="0.25">
      <c r="A16" s="6" t="s">
        <v>45</v>
      </c>
      <c r="B16" s="58">
        <f>SUM(B17)</f>
        <v>23313.61</v>
      </c>
      <c r="C16" s="59">
        <f>SUM(C17)</f>
        <v>17999.82</v>
      </c>
      <c r="D16" s="59">
        <f>SUM(D17)</f>
        <v>16332.15</v>
      </c>
      <c r="E16" s="59">
        <f>SUM(E17)</f>
        <v>16332.15</v>
      </c>
      <c r="F16" s="59">
        <f>SUM(F17)</f>
        <v>16332.15</v>
      </c>
      <c r="XFD16" s="91">
        <f>SUM(B16:XFC16)</f>
        <v>90309.87999999999</v>
      </c>
    </row>
    <row r="17" spans="1:10" ht="25.5" x14ac:dyDescent="0.25">
      <c r="A17" s="11" t="s">
        <v>46</v>
      </c>
      <c r="B17" s="52">
        <v>23313.61</v>
      </c>
      <c r="C17" s="55">
        <v>17999.82</v>
      </c>
      <c r="D17" s="55">
        <v>16332.15</v>
      </c>
      <c r="E17" s="55">
        <v>16332.15</v>
      </c>
      <c r="F17" s="55">
        <v>16332.15</v>
      </c>
      <c r="J17" s="53"/>
    </row>
    <row r="18" spans="1:10" s="60" customFormat="1" x14ac:dyDescent="0.25">
      <c r="A18" s="30" t="s">
        <v>44</v>
      </c>
      <c r="B18" s="58">
        <f>SUM(B19:B20)</f>
        <v>3071978.02</v>
      </c>
      <c r="C18" s="59">
        <f>SUM(C19:C20)</f>
        <v>3530546.4699999997</v>
      </c>
      <c r="D18" s="59">
        <f>SUM(D19:D20)</f>
        <v>3657663.53</v>
      </c>
      <c r="E18" s="59">
        <f>SUM(E19:E20)</f>
        <v>3657663.53</v>
      </c>
      <c r="F18" s="59">
        <f>SUM(F19:F20)</f>
        <v>3657663.53</v>
      </c>
      <c r="I18" s="91"/>
    </row>
    <row r="19" spans="1:10" x14ac:dyDescent="0.25">
      <c r="A19" s="8" t="s">
        <v>187</v>
      </c>
      <c r="B19" s="52">
        <v>3032843.24</v>
      </c>
      <c r="C19" s="55">
        <v>3341665.57</v>
      </c>
      <c r="D19" s="55">
        <v>3471067.53</v>
      </c>
      <c r="E19" s="55">
        <v>3471067.53</v>
      </c>
      <c r="F19" s="55">
        <v>3471067.53</v>
      </c>
      <c r="J19" s="53"/>
    </row>
    <row r="20" spans="1:10" x14ac:dyDescent="0.25">
      <c r="A20" s="8" t="s">
        <v>142</v>
      </c>
      <c r="B20" s="55">
        <v>39134.78</v>
      </c>
      <c r="C20" s="55">
        <v>188880.9</v>
      </c>
      <c r="D20" s="55">
        <v>186596</v>
      </c>
      <c r="E20" s="55">
        <v>186596</v>
      </c>
      <c r="F20" s="55">
        <v>186596</v>
      </c>
    </row>
    <row r="21" spans="1:10" x14ac:dyDescent="0.25">
      <c r="A21" s="125" t="s">
        <v>198</v>
      </c>
      <c r="B21" s="59">
        <f>SUM(B22)</f>
        <v>1391.03</v>
      </c>
      <c r="C21" s="59">
        <f>SUM(C22)</f>
        <v>1536.05</v>
      </c>
      <c r="D21" s="59">
        <f>SUM(D22)</f>
        <v>1536.05</v>
      </c>
      <c r="E21" s="59">
        <f>SUM(E22)</f>
        <v>1536.05</v>
      </c>
      <c r="F21" s="59">
        <f>SUM(F22)</f>
        <v>1536.05</v>
      </c>
    </row>
    <row r="22" spans="1:10" x14ac:dyDescent="0.25">
      <c r="A22" s="8" t="s">
        <v>199</v>
      </c>
      <c r="B22" s="55">
        <v>1391.03</v>
      </c>
      <c r="C22" s="55">
        <v>1536.05</v>
      </c>
      <c r="D22" s="55">
        <v>1536.05</v>
      </c>
      <c r="E22" s="55">
        <v>1536.05</v>
      </c>
      <c r="F22" s="55">
        <v>1536.05</v>
      </c>
    </row>
    <row r="23" spans="1:10" x14ac:dyDescent="0.25">
      <c r="A23" s="100"/>
      <c r="B23" s="100"/>
      <c r="C23" s="100"/>
      <c r="D23" s="100"/>
      <c r="E23" s="100"/>
      <c r="F23" s="100"/>
    </row>
    <row r="24" spans="1:10" ht="15.95" customHeight="1" x14ac:dyDescent="0.25"/>
    <row r="25" spans="1:10" ht="15.75" x14ac:dyDescent="0.25">
      <c r="A25" s="150" t="s">
        <v>42</v>
      </c>
      <c r="B25" s="150"/>
      <c r="C25" s="150"/>
      <c r="D25" s="150"/>
      <c r="E25" s="150"/>
      <c r="F25" s="150"/>
      <c r="I25" s="53"/>
    </row>
    <row r="26" spans="1:10" ht="18" x14ac:dyDescent="0.25">
      <c r="A26" s="3"/>
      <c r="B26" s="3"/>
      <c r="C26" s="3"/>
      <c r="D26" s="3"/>
      <c r="E26" s="4"/>
      <c r="F26" s="4"/>
    </row>
    <row r="27" spans="1:10" ht="25.5" x14ac:dyDescent="0.25">
      <c r="A27" s="14" t="s">
        <v>43</v>
      </c>
      <c r="B27" s="13" t="s">
        <v>191</v>
      </c>
      <c r="C27" s="14" t="s">
        <v>192</v>
      </c>
      <c r="D27" s="14" t="s">
        <v>193</v>
      </c>
      <c r="E27" s="14" t="s">
        <v>148</v>
      </c>
      <c r="F27" s="14" t="s">
        <v>194</v>
      </c>
    </row>
    <row r="28" spans="1:10" ht="15.95" customHeight="1" x14ac:dyDescent="0.25">
      <c r="A28" s="30" t="s">
        <v>1</v>
      </c>
      <c r="B28" s="61">
        <f>SUM(B29+B34+B36+B39+B41)</f>
        <v>3712095.8499999996</v>
      </c>
      <c r="C28" s="62">
        <f>SUM(C41+C39+C36+C34+C29)</f>
        <v>4233721.66</v>
      </c>
      <c r="D28" s="62">
        <f>SUM(D29+D34+D36+D39+D41)</f>
        <v>4236393.28</v>
      </c>
      <c r="E28" s="62">
        <f>SUM(E29+E34+E36+E39+E41)</f>
        <v>4236393.28</v>
      </c>
      <c r="F28" s="62">
        <f>SUM(E29+E34+E36+E39+E41)</f>
        <v>4236393.28</v>
      </c>
    </row>
    <row r="29" spans="1:10" x14ac:dyDescent="0.25">
      <c r="A29" s="17" t="s">
        <v>47</v>
      </c>
      <c r="B29" s="58">
        <f>SUM(B30:B33)</f>
        <v>615413.19000000006</v>
      </c>
      <c r="C29" s="59">
        <f>SUM(C30:C33)</f>
        <v>683639.32</v>
      </c>
      <c r="D29" s="59">
        <f>SUM(D30:D31)</f>
        <v>560861.55000000005</v>
      </c>
      <c r="E29" s="59">
        <f>SUM(E30:E31)</f>
        <v>560861.55000000005</v>
      </c>
      <c r="F29" s="59">
        <f>SUM(F30:F31)</f>
        <v>560861.55000000005</v>
      </c>
    </row>
    <row r="30" spans="1:10" ht="39.75" customHeight="1" x14ac:dyDescent="0.25">
      <c r="A30" s="8" t="s">
        <v>48</v>
      </c>
      <c r="B30" s="52">
        <v>193895.92</v>
      </c>
      <c r="C30" s="55">
        <v>149018.82999999999</v>
      </c>
      <c r="D30" s="55">
        <v>128969.07</v>
      </c>
      <c r="E30" s="55">
        <v>128969.07</v>
      </c>
      <c r="F30" s="55">
        <v>128969.07</v>
      </c>
    </row>
    <row r="31" spans="1:10" ht="39.75" customHeight="1" x14ac:dyDescent="0.25">
      <c r="A31" s="7" t="s">
        <v>185</v>
      </c>
      <c r="B31" s="52">
        <v>415750.01</v>
      </c>
      <c r="C31" s="55">
        <v>431892.47999999998</v>
      </c>
      <c r="D31" s="55">
        <v>431892.47999999998</v>
      </c>
      <c r="E31" s="55">
        <v>431892.47999999998</v>
      </c>
      <c r="F31" s="55">
        <v>431892.47999999998</v>
      </c>
    </row>
    <row r="32" spans="1:10" ht="39.75" customHeight="1" x14ac:dyDescent="0.25">
      <c r="A32" s="7" t="s">
        <v>141</v>
      </c>
      <c r="B32" s="52"/>
      <c r="C32" s="55">
        <v>91428.84</v>
      </c>
      <c r="D32" s="55"/>
      <c r="E32" s="55"/>
      <c r="F32" s="55"/>
      <c r="J32" s="53"/>
    </row>
    <row r="33" spans="1:10" ht="39.75" customHeight="1" x14ac:dyDescent="0.25">
      <c r="A33" s="7" t="s">
        <v>186</v>
      </c>
      <c r="B33" s="52">
        <v>5767.26</v>
      </c>
      <c r="C33" s="55">
        <v>11299.17</v>
      </c>
      <c r="D33" s="55"/>
      <c r="E33" s="55"/>
      <c r="F33" s="55"/>
      <c r="I33" s="53"/>
    </row>
    <row r="34" spans="1:10" ht="39.75" customHeight="1" x14ac:dyDescent="0.25">
      <c r="A34" s="19" t="s">
        <v>45</v>
      </c>
      <c r="B34" s="58">
        <f>SUM(B35)</f>
        <v>13048.13</v>
      </c>
      <c r="C34" s="59">
        <f>SUM(C35)</f>
        <v>14700</v>
      </c>
      <c r="D34" s="59">
        <f>SUM(D35)</f>
        <v>14700</v>
      </c>
      <c r="E34" s="59">
        <f>SUM(E35)</f>
        <v>14700</v>
      </c>
      <c r="F34" s="59">
        <f>SUM(F35)</f>
        <v>14700</v>
      </c>
      <c r="I34" s="53"/>
    </row>
    <row r="35" spans="1:10" ht="39.75" customHeight="1" x14ac:dyDescent="0.25">
      <c r="A35" s="7" t="s">
        <v>146</v>
      </c>
      <c r="B35" s="52">
        <v>13048.13</v>
      </c>
      <c r="C35" s="55">
        <v>14700</v>
      </c>
      <c r="D35" s="55">
        <v>14700</v>
      </c>
      <c r="E35" s="55">
        <v>14700</v>
      </c>
      <c r="F35" s="55">
        <v>14700</v>
      </c>
      <c r="I35" s="53"/>
      <c r="J35" s="53"/>
    </row>
    <row r="36" spans="1:10" ht="39.75" customHeight="1" x14ac:dyDescent="0.25">
      <c r="A36" s="19" t="s">
        <v>44</v>
      </c>
      <c r="B36" s="58">
        <f>SUM(B37:B38)</f>
        <v>3071978.02</v>
      </c>
      <c r="C36" s="59">
        <f>SUM(C37:C38)</f>
        <v>3530546.4699999997</v>
      </c>
      <c r="D36" s="59">
        <f>SUM(D37:D38)</f>
        <v>3657663.53</v>
      </c>
      <c r="E36" s="59">
        <f>SUM(E37:E38)</f>
        <v>3657663.53</v>
      </c>
      <c r="F36" s="59">
        <f>SUM(F37:F38)</f>
        <v>3657663.53</v>
      </c>
      <c r="I36" s="53"/>
      <c r="J36" s="53"/>
    </row>
    <row r="37" spans="1:10" ht="39.75" customHeight="1" x14ac:dyDescent="0.25">
      <c r="A37" s="7" t="s">
        <v>147</v>
      </c>
      <c r="B37" s="52">
        <v>3032843.24</v>
      </c>
      <c r="C37" s="55">
        <v>3341665.57</v>
      </c>
      <c r="D37" s="55">
        <v>3471067.53</v>
      </c>
      <c r="E37" s="55">
        <v>3471067.53</v>
      </c>
      <c r="F37" s="55">
        <v>3471067.53</v>
      </c>
      <c r="I37" s="53"/>
      <c r="J37" s="53"/>
    </row>
    <row r="38" spans="1:10" ht="39.75" customHeight="1" x14ac:dyDescent="0.25">
      <c r="A38" s="7" t="s">
        <v>142</v>
      </c>
      <c r="B38" s="52">
        <v>39134.78</v>
      </c>
      <c r="C38" s="55">
        <v>188880.9</v>
      </c>
      <c r="D38" s="55">
        <v>186596</v>
      </c>
      <c r="E38" s="55">
        <v>186596</v>
      </c>
      <c r="F38" s="55">
        <v>186596</v>
      </c>
      <c r="I38" s="53"/>
      <c r="J38" s="53"/>
    </row>
    <row r="39" spans="1:10" ht="39.75" customHeight="1" x14ac:dyDescent="0.25">
      <c r="A39" s="19" t="s">
        <v>198</v>
      </c>
      <c r="B39" s="58">
        <f>SUM(B40)</f>
        <v>1391.03</v>
      </c>
      <c r="C39" s="59">
        <f>SUM(C40)</f>
        <v>1536.05</v>
      </c>
      <c r="D39" s="59">
        <f>SUM(D40)</f>
        <v>1536.05</v>
      </c>
      <c r="E39" s="59">
        <f>SUM(E40)</f>
        <v>1536.05</v>
      </c>
      <c r="F39" s="59">
        <f>SUM(F40)</f>
        <v>1536.05</v>
      </c>
      <c r="I39" s="53"/>
    </row>
    <row r="40" spans="1:10" s="60" customFormat="1" ht="29.25" customHeight="1" x14ac:dyDescent="0.25">
      <c r="A40" s="7" t="s">
        <v>143</v>
      </c>
      <c r="B40" s="52">
        <v>1391.03</v>
      </c>
      <c r="C40" s="55">
        <v>1536.05</v>
      </c>
      <c r="D40" s="55">
        <v>1536.05</v>
      </c>
      <c r="E40" s="55">
        <v>1536.05</v>
      </c>
      <c r="F40" s="55">
        <v>1536.05</v>
      </c>
    </row>
    <row r="41" spans="1:10" x14ac:dyDescent="0.25">
      <c r="A41" s="17" t="s">
        <v>49</v>
      </c>
      <c r="B41" s="58">
        <f>SUM(B42)</f>
        <v>10265.48</v>
      </c>
      <c r="C41" s="59">
        <f>SUM(C42)</f>
        <v>3299.82</v>
      </c>
      <c r="D41" s="59">
        <f>SUM(D42)</f>
        <v>1632.15</v>
      </c>
      <c r="E41" s="59">
        <f>SUM(E42)</f>
        <v>1632.15</v>
      </c>
      <c r="F41" s="59">
        <f>SUM(F42)</f>
        <v>1632.15</v>
      </c>
    </row>
    <row r="42" spans="1:10" x14ac:dyDescent="0.25">
      <c r="A42" s="8" t="s">
        <v>50</v>
      </c>
      <c r="B42" s="52">
        <v>10265.48</v>
      </c>
      <c r="C42" s="55">
        <v>3299.82</v>
      </c>
      <c r="D42" s="55">
        <v>1632.15</v>
      </c>
      <c r="E42" s="55">
        <v>1632.15</v>
      </c>
      <c r="F42" s="55">
        <v>1632.15</v>
      </c>
    </row>
    <row r="44" spans="1:10" x14ac:dyDescent="0.25">
      <c r="C44" s="53"/>
      <c r="E44" s="53"/>
      <c r="G44" s="53"/>
      <c r="H44" s="53"/>
      <c r="I44" s="53"/>
    </row>
    <row r="45" spans="1:10" ht="15.75" x14ac:dyDescent="0.25">
      <c r="A45" s="142" t="s">
        <v>248</v>
      </c>
      <c r="B45" s="142"/>
      <c r="C45" s="142"/>
      <c r="D45" s="142"/>
      <c r="E45" s="53"/>
      <c r="F45" s="53"/>
      <c r="G45" s="53"/>
    </row>
    <row r="46" spans="1:10" ht="15.75" x14ac:dyDescent="0.25">
      <c r="A46" s="142" t="s">
        <v>249</v>
      </c>
      <c r="B46" s="143"/>
      <c r="C46" s="143"/>
      <c r="D46" s="143"/>
      <c r="E46" s="144" t="s">
        <v>144</v>
      </c>
      <c r="F46" s="144"/>
      <c r="G46" s="53"/>
    </row>
    <row r="47" spans="1:10" x14ac:dyDescent="0.25">
      <c r="A47" s="145"/>
      <c r="B47" s="145"/>
      <c r="C47" s="145"/>
      <c r="D47" s="145"/>
      <c r="E47" s="53"/>
      <c r="F47" s="53"/>
      <c r="G47" s="53"/>
    </row>
    <row r="48" spans="1:10" ht="15.75" x14ac:dyDescent="0.25">
      <c r="A48" s="142" t="s">
        <v>268</v>
      </c>
      <c r="B48" s="143"/>
      <c r="C48" s="143"/>
      <c r="D48" s="143"/>
      <c r="E48" s="144" t="s">
        <v>145</v>
      </c>
      <c r="F48" s="144"/>
    </row>
  </sheetData>
  <mergeCells count="11">
    <mergeCell ref="A1:F1"/>
    <mergeCell ref="A3:F3"/>
    <mergeCell ref="A5:F5"/>
    <mergeCell ref="A7:F7"/>
    <mergeCell ref="A25:F25"/>
    <mergeCell ref="A45:D45"/>
    <mergeCell ref="A46:D46"/>
    <mergeCell ref="E46:F46"/>
    <mergeCell ref="A47:D47"/>
    <mergeCell ref="A48:D48"/>
    <mergeCell ref="E48:F48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workbookViewId="0">
      <selection activeCell="D24" sqref="D24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150" t="s">
        <v>263</v>
      </c>
      <c r="B1" s="150"/>
      <c r="C1" s="150"/>
      <c r="D1" s="150"/>
      <c r="E1" s="150"/>
      <c r="F1" s="150"/>
    </row>
    <row r="2" spans="1:6" ht="18" customHeight="1" x14ac:dyDescent="0.25">
      <c r="A2" s="3"/>
      <c r="B2" s="3"/>
      <c r="C2" s="3"/>
      <c r="D2" s="3"/>
      <c r="E2" s="3"/>
      <c r="F2" s="3"/>
    </row>
    <row r="3" spans="1:6" ht="15.75" x14ac:dyDescent="0.25">
      <c r="A3" s="150" t="s">
        <v>24</v>
      </c>
      <c r="B3" s="150"/>
      <c r="C3" s="150"/>
      <c r="D3" s="150"/>
      <c r="E3" s="163"/>
      <c r="F3" s="163"/>
    </row>
    <row r="4" spans="1:6" ht="18" x14ac:dyDescent="0.25">
      <c r="A4" s="3"/>
      <c r="B4" s="3"/>
      <c r="C4" s="3"/>
      <c r="D4" s="3"/>
      <c r="E4" s="4"/>
      <c r="F4" s="4"/>
    </row>
    <row r="5" spans="1:6" ht="18" customHeight="1" x14ac:dyDescent="0.25">
      <c r="A5" s="150" t="s">
        <v>4</v>
      </c>
      <c r="B5" s="151"/>
      <c r="C5" s="151"/>
      <c r="D5" s="151"/>
      <c r="E5" s="151"/>
      <c r="F5" s="151"/>
    </row>
    <row r="6" spans="1:6" ht="18" x14ac:dyDescent="0.25">
      <c r="A6" s="3"/>
      <c r="B6" s="3"/>
      <c r="C6" s="3"/>
      <c r="D6" s="3"/>
      <c r="E6" s="4"/>
      <c r="F6" s="4"/>
    </row>
    <row r="7" spans="1:6" ht="15.75" x14ac:dyDescent="0.25">
      <c r="A7" s="150" t="s">
        <v>14</v>
      </c>
      <c r="B7" s="169"/>
      <c r="C7" s="169"/>
      <c r="D7" s="169"/>
      <c r="E7" s="169"/>
      <c r="F7" s="169"/>
    </row>
    <row r="8" spans="1:6" ht="18" x14ac:dyDescent="0.25">
      <c r="A8" s="3"/>
      <c r="B8" s="3"/>
      <c r="C8" s="3"/>
      <c r="D8" s="3"/>
      <c r="E8" s="4"/>
      <c r="F8" s="4"/>
    </row>
    <row r="9" spans="1:6" ht="25.5" x14ac:dyDescent="0.25">
      <c r="A9" s="14" t="s">
        <v>43</v>
      </c>
      <c r="B9" s="51" t="s">
        <v>191</v>
      </c>
      <c r="C9" s="54" t="s">
        <v>192</v>
      </c>
      <c r="D9" s="54" t="s">
        <v>193</v>
      </c>
      <c r="E9" s="54" t="s">
        <v>148</v>
      </c>
      <c r="F9" s="54" t="s">
        <v>194</v>
      </c>
    </row>
    <row r="10" spans="1:6" s="60" customFormat="1" ht="15.95" customHeight="1" x14ac:dyDescent="0.25">
      <c r="A10" s="6" t="s">
        <v>15</v>
      </c>
      <c r="B10" s="58">
        <f>SUM(B11+B13+B14)</f>
        <v>3712095.8499999996</v>
      </c>
      <c r="C10" s="84">
        <f>SUM(C11+C13+C14)</f>
        <v>4233721.66</v>
      </c>
      <c r="D10" s="88">
        <f>SUM(D11+D13+D14)</f>
        <v>4236393.28</v>
      </c>
      <c r="E10" s="88">
        <f t="shared" ref="E10:F10" si="0">SUM(E11+E13+E14)</f>
        <v>4236393.28</v>
      </c>
      <c r="F10" s="88">
        <f t="shared" si="0"/>
        <v>4236393.28</v>
      </c>
    </row>
    <row r="11" spans="1:6" ht="15.95" customHeight="1" x14ac:dyDescent="0.25">
      <c r="A11" s="6" t="s">
        <v>16</v>
      </c>
      <c r="B11" s="58">
        <f>SUM(B12)</f>
        <v>193892.92</v>
      </c>
      <c r="C11" s="84">
        <f>SUM(C12)</f>
        <v>251746.84</v>
      </c>
      <c r="D11" s="59">
        <f>SUM(D12)</f>
        <v>128969.07</v>
      </c>
      <c r="E11" s="59">
        <f t="shared" ref="E11:F11" si="1">SUM(E12)</f>
        <v>128969.07</v>
      </c>
      <c r="F11" s="59">
        <f t="shared" si="1"/>
        <v>128969.07</v>
      </c>
    </row>
    <row r="12" spans="1:6" ht="25.5" x14ac:dyDescent="0.25">
      <c r="A12" s="11" t="s">
        <v>17</v>
      </c>
      <c r="B12" s="52">
        <v>193892.92</v>
      </c>
      <c r="C12" s="80">
        <v>251746.84</v>
      </c>
      <c r="D12" s="55">
        <v>128969.07</v>
      </c>
      <c r="E12" s="55">
        <v>128969.07</v>
      </c>
      <c r="F12" s="55">
        <v>128969.07</v>
      </c>
    </row>
    <row r="13" spans="1:6" s="60" customFormat="1" x14ac:dyDescent="0.25">
      <c r="A13" s="9" t="s">
        <v>18</v>
      </c>
      <c r="B13" s="58">
        <v>3494889.32</v>
      </c>
      <c r="C13" s="84">
        <v>3963975</v>
      </c>
      <c r="D13" s="59">
        <v>4091092.06</v>
      </c>
      <c r="E13" s="59">
        <v>4091092.06</v>
      </c>
      <c r="F13" s="59">
        <v>4091092.06</v>
      </c>
    </row>
    <row r="14" spans="1:6" s="60" customFormat="1" x14ac:dyDescent="0.25">
      <c r="A14" s="6" t="s">
        <v>19</v>
      </c>
      <c r="B14" s="58">
        <f>SUM(B15)</f>
        <v>23313.61</v>
      </c>
      <c r="C14" s="84">
        <f>SUM(C15)</f>
        <v>17999.82</v>
      </c>
      <c r="D14" s="59">
        <f>SUM(D15)</f>
        <v>16332.15</v>
      </c>
      <c r="E14" s="59">
        <f t="shared" ref="E14:F14" si="2">SUM(E15)</f>
        <v>16332.15</v>
      </c>
      <c r="F14" s="59">
        <f t="shared" si="2"/>
        <v>16332.15</v>
      </c>
    </row>
    <row r="15" spans="1:6" ht="25.5" x14ac:dyDescent="0.25">
      <c r="A15" s="12" t="s">
        <v>20</v>
      </c>
      <c r="B15" s="52">
        <v>23313.61</v>
      </c>
      <c r="C15" s="80">
        <v>17999.82</v>
      </c>
      <c r="D15" s="55">
        <v>16332.15</v>
      </c>
      <c r="E15" s="55">
        <v>16332.15</v>
      </c>
      <c r="F15" s="55">
        <v>16332.15</v>
      </c>
    </row>
    <row r="18" spans="1:9" ht="15.75" x14ac:dyDescent="0.25">
      <c r="A18" s="142" t="s">
        <v>248</v>
      </c>
      <c r="B18" s="142"/>
      <c r="C18" s="142"/>
      <c r="D18" s="142"/>
      <c r="E18" s="144" t="s">
        <v>144</v>
      </c>
      <c r="F18" s="144"/>
      <c r="G18" s="53"/>
      <c r="H18" s="53"/>
      <c r="I18" s="53"/>
    </row>
    <row r="19" spans="1:9" ht="15.75" x14ac:dyDescent="0.25">
      <c r="A19" s="142" t="s">
        <v>249</v>
      </c>
      <c r="B19" s="143"/>
      <c r="C19" s="143"/>
      <c r="D19" s="143"/>
      <c r="E19" s="53"/>
      <c r="F19" s="53"/>
      <c r="G19" s="53"/>
    </row>
    <row r="20" spans="1:9" x14ac:dyDescent="0.25">
      <c r="A20" s="145"/>
      <c r="B20" s="145"/>
      <c r="C20" s="145"/>
      <c r="D20" s="145"/>
      <c r="E20" s="144" t="s">
        <v>145</v>
      </c>
      <c r="F20" s="144"/>
      <c r="G20" s="53"/>
    </row>
    <row r="21" spans="1:9" ht="15.75" x14ac:dyDescent="0.25">
      <c r="A21" s="142" t="s">
        <v>269</v>
      </c>
      <c r="B21" s="143"/>
      <c r="C21" s="143"/>
      <c r="D21" s="143"/>
      <c r="E21" s="53"/>
      <c r="F21" s="53"/>
      <c r="G21" s="53"/>
    </row>
    <row r="28" spans="1:9" x14ac:dyDescent="0.25">
      <c r="E28" s="53"/>
    </row>
    <row r="30" spans="1:9" x14ac:dyDescent="0.25">
      <c r="E30" s="53"/>
    </row>
  </sheetData>
  <mergeCells count="10">
    <mergeCell ref="A1:F1"/>
    <mergeCell ref="A3:F3"/>
    <mergeCell ref="A5:F5"/>
    <mergeCell ref="A7:F7"/>
    <mergeCell ref="A18:D18"/>
    <mergeCell ref="A19:D19"/>
    <mergeCell ref="E18:F18"/>
    <mergeCell ref="A20:D20"/>
    <mergeCell ref="A21:D21"/>
    <mergeCell ref="E20:F20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workbookViewId="0">
      <selection activeCell="A19" sqref="A19:D19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25.28515625" customWidth="1"/>
    <col min="4" max="8" width="25.28515625" style="53" customWidth="1"/>
  </cols>
  <sheetData>
    <row r="1" spans="1:9" ht="42" customHeight="1" x14ac:dyDescent="0.25">
      <c r="A1" s="170" t="s">
        <v>263</v>
      </c>
      <c r="B1" s="170"/>
      <c r="C1" s="170"/>
      <c r="D1" s="170"/>
      <c r="E1" s="170"/>
      <c r="F1" s="170"/>
      <c r="G1" s="170"/>
      <c r="H1" s="170"/>
    </row>
    <row r="2" spans="1:9" ht="18" customHeight="1" x14ac:dyDescent="0.25">
      <c r="A2" s="3"/>
      <c r="B2" s="3"/>
      <c r="C2" s="3"/>
      <c r="D2" s="50"/>
      <c r="E2" s="50"/>
      <c r="F2" s="50"/>
      <c r="G2" s="50"/>
      <c r="H2" s="50"/>
    </row>
    <row r="3" spans="1:9" ht="15.95" customHeight="1" x14ac:dyDescent="0.25">
      <c r="A3" s="150" t="s">
        <v>24</v>
      </c>
      <c r="B3" s="150"/>
      <c r="C3" s="150"/>
      <c r="D3" s="150"/>
      <c r="E3" s="150"/>
      <c r="F3" s="150"/>
      <c r="G3" s="150"/>
      <c r="H3" s="150"/>
    </row>
    <row r="4" spans="1:9" ht="18" x14ac:dyDescent="0.25">
      <c r="A4" s="3"/>
      <c r="B4" s="3"/>
      <c r="C4" s="3"/>
      <c r="D4" s="50"/>
      <c r="E4" s="50"/>
      <c r="F4" s="50"/>
      <c r="G4" s="56"/>
      <c r="H4" s="56"/>
    </row>
    <row r="5" spans="1:9" ht="18" customHeight="1" x14ac:dyDescent="0.25">
      <c r="A5" s="150" t="s">
        <v>51</v>
      </c>
      <c r="B5" s="150"/>
      <c r="C5" s="150"/>
      <c r="D5" s="150"/>
      <c r="E5" s="150"/>
      <c r="F5" s="150"/>
      <c r="G5" s="150"/>
      <c r="H5" s="150"/>
    </row>
    <row r="6" spans="1:9" ht="18" x14ac:dyDescent="0.25">
      <c r="A6" s="3"/>
      <c r="B6" s="3"/>
      <c r="C6" s="3"/>
      <c r="D6" s="50"/>
      <c r="E6" s="50"/>
      <c r="F6" s="50"/>
      <c r="G6" s="56"/>
      <c r="H6" s="56"/>
    </row>
    <row r="7" spans="1:9" ht="25.5" x14ac:dyDescent="0.25">
      <c r="A7" s="14" t="s">
        <v>5</v>
      </c>
      <c r="B7" s="13" t="s">
        <v>6</v>
      </c>
      <c r="C7" s="13" t="s">
        <v>35</v>
      </c>
      <c r="D7" s="51" t="s">
        <v>191</v>
      </c>
      <c r="E7" s="54" t="s">
        <v>192</v>
      </c>
      <c r="F7" s="54" t="s">
        <v>193</v>
      </c>
      <c r="G7" s="54" t="s">
        <v>148</v>
      </c>
      <c r="H7" s="54" t="s">
        <v>194</v>
      </c>
    </row>
    <row r="8" spans="1:9" x14ac:dyDescent="0.25">
      <c r="A8" s="28"/>
      <c r="B8" s="29"/>
      <c r="C8" s="27" t="s">
        <v>53</v>
      </c>
      <c r="D8" s="61">
        <f t="shared" ref="D8:H9" si="0">SUM(D9)</f>
        <v>1989.96</v>
      </c>
      <c r="E8" s="62">
        <f t="shared" si="0"/>
        <v>1667.67</v>
      </c>
      <c r="F8" s="62">
        <f t="shared" si="0"/>
        <v>0</v>
      </c>
      <c r="G8" s="62">
        <f t="shared" si="0"/>
        <v>0</v>
      </c>
      <c r="H8" s="62">
        <f t="shared" si="0"/>
        <v>0</v>
      </c>
    </row>
    <row r="9" spans="1:9" ht="25.5" x14ac:dyDescent="0.25">
      <c r="A9" s="6">
        <v>8</v>
      </c>
      <c r="B9" s="6"/>
      <c r="C9" s="6" t="s">
        <v>21</v>
      </c>
      <c r="D9" s="52">
        <v>1989.96</v>
      </c>
      <c r="E9" s="55">
        <f t="shared" si="0"/>
        <v>1667.67</v>
      </c>
      <c r="F9" s="55">
        <v>0</v>
      </c>
      <c r="G9" s="55">
        <v>0</v>
      </c>
      <c r="H9" s="55">
        <v>0</v>
      </c>
    </row>
    <row r="10" spans="1:9" x14ac:dyDescent="0.25">
      <c r="A10" s="6"/>
      <c r="B10" s="10">
        <v>84</v>
      </c>
      <c r="C10" s="10" t="s">
        <v>28</v>
      </c>
      <c r="D10" s="52">
        <v>1989.96</v>
      </c>
      <c r="E10" s="55">
        <v>1667.67</v>
      </c>
      <c r="F10" s="55">
        <v>0</v>
      </c>
      <c r="G10" s="55">
        <v>0</v>
      </c>
      <c r="H10" s="55">
        <v>0</v>
      </c>
    </row>
    <row r="11" spans="1:9" x14ac:dyDescent="0.25">
      <c r="A11" s="6"/>
      <c r="B11" s="10"/>
      <c r="C11" s="31"/>
      <c r="D11" s="52"/>
      <c r="E11" s="55"/>
      <c r="F11" s="55"/>
      <c r="G11" s="55">
        <v>0</v>
      </c>
      <c r="H11" s="55"/>
    </row>
    <row r="12" spans="1:9" s="60" customFormat="1" x14ac:dyDescent="0.25">
      <c r="A12" s="6"/>
      <c r="B12" s="6"/>
      <c r="C12" s="27" t="s">
        <v>56</v>
      </c>
      <c r="D12" s="58">
        <f t="shared" ref="D12:H13" si="1">SUM(D13)</f>
        <v>1989.96</v>
      </c>
      <c r="E12" s="59">
        <f t="shared" si="1"/>
        <v>1667.67</v>
      </c>
      <c r="F12" s="59">
        <f t="shared" si="1"/>
        <v>0</v>
      </c>
      <c r="G12" s="59">
        <f t="shared" si="1"/>
        <v>0</v>
      </c>
      <c r="H12" s="59">
        <f t="shared" si="1"/>
        <v>0</v>
      </c>
    </row>
    <row r="13" spans="1:9" ht="25.5" x14ac:dyDescent="0.25">
      <c r="A13" s="9">
        <v>5</v>
      </c>
      <c r="B13" s="9"/>
      <c r="C13" s="17" t="s">
        <v>22</v>
      </c>
      <c r="D13" s="52">
        <v>1989.96</v>
      </c>
      <c r="E13" s="55">
        <f t="shared" si="1"/>
        <v>1667.67</v>
      </c>
      <c r="F13" s="55">
        <v>0</v>
      </c>
      <c r="G13" s="55">
        <v>0</v>
      </c>
      <c r="H13" s="55">
        <v>0</v>
      </c>
    </row>
    <row r="14" spans="1:9" ht="25.5" x14ac:dyDescent="0.25">
      <c r="A14" s="10"/>
      <c r="B14" s="10">
        <v>54</v>
      </c>
      <c r="C14" s="18" t="s">
        <v>29</v>
      </c>
      <c r="D14" s="52">
        <v>1989.96</v>
      </c>
      <c r="E14" s="55">
        <v>1667.67</v>
      </c>
      <c r="F14" s="55">
        <v>0</v>
      </c>
      <c r="G14" s="55">
        <v>0</v>
      </c>
      <c r="H14" s="57">
        <v>0</v>
      </c>
    </row>
    <row r="16" spans="1:9" ht="15.75" x14ac:dyDescent="0.25">
      <c r="A16" s="142" t="s">
        <v>248</v>
      </c>
      <c r="B16" s="142"/>
      <c r="C16" s="142"/>
      <c r="D16" s="142"/>
      <c r="I16" s="53"/>
    </row>
    <row r="17" spans="1:9" ht="15.75" x14ac:dyDescent="0.25">
      <c r="A17" s="142" t="s">
        <v>249</v>
      </c>
      <c r="B17" s="143"/>
      <c r="C17" s="143"/>
      <c r="D17" s="143"/>
      <c r="H17" s="144" t="s">
        <v>144</v>
      </c>
      <c r="I17" s="144"/>
    </row>
    <row r="18" spans="1:9" x14ac:dyDescent="0.25">
      <c r="A18" s="145"/>
      <c r="B18" s="145"/>
      <c r="C18" s="145"/>
      <c r="D18" s="145"/>
      <c r="I18" s="53"/>
    </row>
    <row r="19" spans="1:9" ht="15.75" x14ac:dyDescent="0.25">
      <c r="A19" s="142" t="s">
        <v>268</v>
      </c>
      <c r="B19" s="143"/>
      <c r="C19" s="143"/>
      <c r="D19" s="143"/>
      <c r="H19" s="144" t="s">
        <v>145</v>
      </c>
      <c r="I19" s="144"/>
    </row>
  </sheetData>
  <mergeCells count="9">
    <mergeCell ref="A18:D18"/>
    <mergeCell ref="A19:D19"/>
    <mergeCell ref="H19:I19"/>
    <mergeCell ref="A1:H1"/>
    <mergeCell ref="A3:H3"/>
    <mergeCell ref="A5:H5"/>
    <mergeCell ref="A16:D16"/>
    <mergeCell ref="A17:D17"/>
    <mergeCell ref="H17:I17"/>
  </mergeCells>
  <pageMargins left="0.7" right="0.7" top="0.75" bottom="0.75" header="0.3" footer="0.3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2"/>
  <sheetViews>
    <sheetView workbookViewId="0">
      <selection activeCell="A22" sqref="A22:D22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150" t="s">
        <v>262</v>
      </c>
      <c r="B1" s="150"/>
      <c r="C1" s="150"/>
      <c r="D1" s="150"/>
      <c r="E1" s="150"/>
      <c r="F1" s="150"/>
    </row>
    <row r="2" spans="1:6" ht="18" customHeight="1" x14ac:dyDescent="0.25">
      <c r="A2" s="3"/>
      <c r="B2" s="3"/>
      <c r="C2" s="3"/>
      <c r="D2" s="3"/>
      <c r="E2" s="3"/>
      <c r="F2" s="3"/>
    </row>
    <row r="3" spans="1:6" ht="15.95" customHeight="1" x14ac:dyDescent="0.25">
      <c r="A3" s="150" t="s">
        <v>24</v>
      </c>
      <c r="B3" s="150"/>
      <c r="C3" s="150"/>
      <c r="D3" s="150"/>
      <c r="E3" s="150"/>
      <c r="F3" s="150"/>
    </row>
    <row r="4" spans="1:6" ht="18" x14ac:dyDescent="0.25">
      <c r="A4" s="3"/>
      <c r="B4" s="3"/>
      <c r="C4" s="3"/>
      <c r="D4" s="3"/>
      <c r="E4" s="4"/>
      <c r="F4" s="4"/>
    </row>
    <row r="5" spans="1:6" ht="18" customHeight="1" x14ac:dyDescent="0.25">
      <c r="A5" s="150" t="s">
        <v>52</v>
      </c>
      <c r="B5" s="150"/>
      <c r="C5" s="150"/>
      <c r="D5" s="150"/>
      <c r="E5" s="150"/>
      <c r="F5" s="150"/>
    </row>
    <row r="6" spans="1:6" ht="18" x14ac:dyDescent="0.25">
      <c r="A6" s="3"/>
      <c r="B6" s="3"/>
      <c r="C6" s="3"/>
      <c r="D6" s="3"/>
      <c r="E6" s="4"/>
      <c r="F6" s="4"/>
    </row>
    <row r="7" spans="1:6" ht="25.5" x14ac:dyDescent="0.25">
      <c r="A7" s="13" t="s">
        <v>43</v>
      </c>
      <c r="B7" s="13" t="s">
        <v>191</v>
      </c>
      <c r="C7" s="14" t="s">
        <v>192</v>
      </c>
      <c r="D7" s="14" t="s">
        <v>193</v>
      </c>
      <c r="E7" s="14" t="s">
        <v>148</v>
      </c>
      <c r="F7" s="14" t="s">
        <v>194</v>
      </c>
    </row>
    <row r="8" spans="1:6" x14ac:dyDescent="0.25">
      <c r="A8" s="6" t="s">
        <v>53</v>
      </c>
      <c r="B8" s="61">
        <f t="shared" ref="B8" si="0">SUM(B9)</f>
        <v>1989.96</v>
      </c>
      <c r="C8" s="62">
        <f t="shared" ref="C8:F9" si="1">SUM(C9)</f>
        <v>1667.67</v>
      </c>
      <c r="D8" s="62">
        <f t="shared" si="1"/>
        <v>0</v>
      </c>
      <c r="E8" s="62">
        <f t="shared" si="1"/>
        <v>0</v>
      </c>
      <c r="F8" s="62">
        <f t="shared" si="1"/>
        <v>0</v>
      </c>
    </row>
    <row r="9" spans="1:6" ht="25.5" x14ac:dyDescent="0.25">
      <c r="A9" s="6" t="s">
        <v>54</v>
      </c>
      <c r="B9" s="52">
        <v>1989.96</v>
      </c>
      <c r="C9" s="55">
        <f t="shared" si="1"/>
        <v>1667.67</v>
      </c>
      <c r="D9" s="55">
        <v>0</v>
      </c>
      <c r="E9" s="55">
        <v>0</v>
      </c>
      <c r="F9" s="55">
        <f t="shared" si="1"/>
        <v>0</v>
      </c>
    </row>
    <row r="10" spans="1:6" ht="25.5" x14ac:dyDescent="0.25">
      <c r="A10" s="11" t="s">
        <v>55</v>
      </c>
      <c r="B10" s="52">
        <v>1989.96</v>
      </c>
      <c r="C10" s="55">
        <v>1667.67</v>
      </c>
      <c r="D10" s="55">
        <v>0</v>
      </c>
      <c r="E10" s="55">
        <v>0</v>
      </c>
      <c r="F10" s="55">
        <v>0</v>
      </c>
    </row>
    <row r="11" spans="1:6" x14ac:dyDescent="0.25">
      <c r="A11" s="11"/>
      <c r="B11" s="52"/>
      <c r="C11" s="55"/>
      <c r="D11" s="55"/>
      <c r="E11" s="55"/>
      <c r="F11" s="55"/>
    </row>
    <row r="12" spans="1:6" x14ac:dyDescent="0.25">
      <c r="A12" s="6" t="s">
        <v>56</v>
      </c>
      <c r="B12" s="58">
        <f>SUM(B15)</f>
        <v>1989.96</v>
      </c>
      <c r="C12" s="59">
        <f>SUM(C15)</f>
        <v>1667.67</v>
      </c>
      <c r="D12" s="59">
        <f>SUM(D15)</f>
        <v>0</v>
      </c>
      <c r="E12" s="59">
        <f>SUM(E15)</f>
        <v>0</v>
      </c>
      <c r="F12" s="59">
        <f>SUM(F15)</f>
        <v>0</v>
      </c>
    </row>
    <row r="13" spans="1:6" x14ac:dyDescent="0.25">
      <c r="A13" s="17" t="s">
        <v>47</v>
      </c>
    </row>
    <row r="14" spans="1:6" x14ac:dyDescent="0.25">
      <c r="A14" s="8" t="s">
        <v>48</v>
      </c>
    </row>
    <row r="15" spans="1:6" x14ac:dyDescent="0.25">
      <c r="A15" s="17" t="s">
        <v>49</v>
      </c>
      <c r="B15" s="52">
        <v>1989.96</v>
      </c>
      <c r="C15" s="55">
        <f>SUM(C16)</f>
        <v>1667.67</v>
      </c>
      <c r="D15" s="55">
        <v>0</v>
      </c>
      <c r="E15" s="55">
        <v>0</v>
      </c>
      <c r="F15" s="55">
        <f>SUM(F16)</f>
        <v>0</v>
      </c>
    </row>
    <row r="16" spans="1:6" x14ac:dyDescent="0.25">
      <c r="A16" s="8" t="s">
        <v>50</v>
      </c>
      <c r="B16" s="52">
        <v>1989.96</v>
      </c>
      <c r="C16" s="55">
        <v>1667.67</v>
      </c>
      <c r="D16" s="55">
        <v>0</v>
      </c>
      <c r="E16" s="55">
        <v>0</v>
      </c>
      <c r="F16" s="57">
        <v>0</v>
      </c>
    </row>
    <row r="18" spans="1:9" x14ac:dyDescent="0.25">
      <c r="A18" s="145"/>
      <c r="B18" s="145"/>
    </row>
    <row r="19" spans="1:9" ht="15.75" x14ac:dyDescent="0.25">
      <c r="A19" s="142" t="s">
        <v>248</v>
      </c>
      <c r="B19" s="142"/>
      <c r="C19" s="142"/>
      <c r="D19" s="142"/>
      <c r="E19" s="53"/>
      <c r="F19" s="53"/>
      <c r="G19" s="53"/>
      <c r="H19" s="53"/>
      <c r="I19" s="53"/>
    </row>
    <row r="20" spans="1:9" ht="15.75" x14ac:dyDescent="0.25">
      <c r="A20" s="142" t="s">
        <v>249</v>
      </c>
      <c r="B20" s="143"/>
      <c r="C20" s="143"/>
      <c r="D20" s="143"/>
      <c r="E20" s="144" t="s">
        <v>144</v>
      </c>
      <c r="F20" s="144"/>
      <c r="G20" s="53"/>
    </row>
    <row r="21" spans="1:9" x14ac:dyDescent="0.25">
      <c r="A21" s="145"/>
      <c r="B21" s="145"/>
      <c r="C21" s="145"/>
      <c r="D21" s="145"/>
      <c r="E21" s="53"/>
      <c r="F21" s="53"/>
      <c r="G21" s="53"/>
    </row>
    <row r="22" spans="1:9" ht="15.75" x14ac:dyDescent="0.25">
      <c r="A22" s="142" t="s">
        <v>266</v>
      </c>
      <c r="B22" s="143"/>
      <c r="C22" s="143"/>
      <c r="D22" s="143"/>
      <c r="E22" s="144" t="s">
        <v>145</v>
      </c>
      <c r="F22" s="144"/>
      <c r="G22" s="53"/>
    </row>
  </sheetData>
  <mergeCells count="10">
    <mergeCell ref="A1:F1"/>
    <mergeCell ref="A3:F3"/>
    <mergeCell ref="A5:F5"/>
    <mergeCell ref="A18:B18"/>
    <mergeCell ref="A22:D22"/>
    <mergeCell ref="E22:F22"/>
    <mergeCell ref="A19:D19"/>
    <mergeCell ref="A20:D20"/>
    <mergeCell ref="E20:F20"/>
    <mergeCell ref="A21:D21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7"/>
  <sheetViews>
    <sheetView tabSelected="1" topLeftCell="A205" workbookViewId="0">
      <selection activeCell="E212" sqref="E212"/>
    </sheetView>
  </sheetViews>
  <sheetFormatPr defaultRowHeight="15" x14ac:dyDescent="0.25"/>
  <cols>
    <col min="1" max="1" width="9.28515625" customWidth="1"/>
    <col min="2" max="2" width="8.42578125" bestFit="1" customWidth="1"/>
    <col min="3" max="3" width="13.140625" customWidth="1"/>
    <col min="4" max="4" width="33.5703125" customWidth="1"/>
    <col min="5" max="5" width="17" style="53" customWidth="1"/>
    <col min="6" max="6" width="16.28515625" style="53" customWidth="1"/>
    <col min="7" max="7" width="13.7109375" style="53" customWidth="1"/>
    <col min="8" max="8" width="14.5703125" style="53" customWidth="1"/>
    <col min="9" max="9" width="14.140625" style="53" customWidth="1"/>
    <col min="12" max="12" width="10.140625" bestFit="1" customWidth="1"/>
    <col min="13" max="13" width="11.7109375" bestFit="1" customWidth="1"/>
    <col min="14" max="14" width="11.7109375" style="53" bestFit="1" customWidth="1"/>
    <col min="15" max="15" width="11.7109375" bestFit="1" customWidth="1"/>
    <col min="16" max="16" width="10.140625" bestFit="1" customWidth="1"/>
  </cols>
  <sheetData>
    <row r="1" spans="1:14" ht="57.75" customHeight="1" x14ac:dyDescent="0.25">
      <c r="A1" s="150" t="s">
        <v>261</v>
      </c>
      <c r="B1" s="150"/>
      <c r="C1" s="150"/>
      <c r="D1" s="150"/>
      <c r="E1" s="150"/>
      <c r="F1" s="150"/>
      <c r="G1" s="150"/>
      <c r="H1" s="150"/>
      <c r="I1" s="150"/>
    </row>
    <row r="2" spans="1:14" ht="18" customHeight="1" x14ac:dyDescent="0.25">
      <c r="A2" s="150" t="s">
        <v>23</v>
      </c>
      <c r="B2" s="151"/>
      <c r="C2" s="151"/>
      <c r="D2" s="151"/>
      <c r="E2" s="151"/>
      <c r="F2" s="151"/>
      <c r="G2" s="151"/>
      <c r="H2" s="151"/>
      <c r="I2" s="151"/>
    </row>
    <row r="3" spans="1:14" ht="18" x14ac:dyDescent="0.25">
      <c r="A3" s="3"/>
      <c r="B3" s="3"/>
      <c r="C3" s="3"/>
      <c r="D3" s="3"/>
      <c r="E3" s="50"/>
      <c r="F3" s="50"/>
      <c r="G3" s="50"/>
      <c r="H3" s="56"/>
      <c r="I3" s="56"/>
    </row>
    <row r="4" spans="1:14" ht="25.5" x14ac:dyDescent="0.25">
      <c r="A4" s="198" t="s">
        <v>25</v>
      </c>
      <c r="B4" s="199"/>
      <c r="C4" s="200"/>
      <c r="D4" s="13" t="s">
        <v>26</v>
      </c>
      <c r="E4" s="51" t="s">
        <v>191</v>
      </c>
      <c r="F4" s="54" t="s">
        <v>192</v>
      </c>
      <c r="G4" s="54" t="s">
        <v>193</v>
      </c>
      <c r="H4" s="54" t="s">
        <v>148</v>
      </c>
      <c r="I4" s="54" t="s">
        <v>194</v>
      </c>
    </row>
    <row r="5" spans="1:14" x14ac:dyDescent="0.25">
      <c r="A5" s="174" t="s">
        <v>68</v>
      </c>
      <c r="B5" s="175"/>
      <c r="C5" s="176"/>
      <c r="D5" s="21" t="s">
        <v>69</v>
      </c>
      <c r="E5" s="52"/>
      <c r="F5" s="55"/>
      <c r="G5" s="55"/>
      <c r="H5" s="55"/>
      <c r="I5" s="55"/>
    </row>
    <row r="6" spans="1:14" ht="25.15" customHeight="1" x14ac:dyDescent="0.25">
      <c r="A6" s="174" t="s">
        <v>228</v>
      </c>
      <c r="B6" s="175"/>
      <c r="C6" s="176"/>
      <c r="D6" s="63" t="s">
        <v>70</v>
      </c>
      <c r="E6" s="52"/>
      <c r="F6" s="55"/>
      <c r="G6" s="55"/>
      <c r="H6" s="55"/>
      <c r="I6" s="55"/>
    </row>
    <row r="7" spans="1:14" s="60" customFormat="1" ht="25.5" x14ac:dyDescent="0.25">
      <c r="A7" s="177" t="s">
        <v>176</v>
      </c>
      <c r="B7" s="178"/>
      <c r="C7" s="179"/>
      <c r="D7" s="64" t="s">
        <v>132</v>
      </c>
      <c r="E7" s="58">
        <f>SUM(E8+E54)</f>
        <v>413625.00999999995</v>
      </c>
      <c r="F7" s="59">
        <f>SUM(F8+F54)</f>
        <v>431892.47999999998</v>
      </c>
      <c r="G7" s="59">
        <f>SUM(G8)</f>
        <v>431892.48000000004</v>
      </c>
      <c r="H7" s="59">
        <f>SUM(H8)</f>
        <v>431892.48000000004</v>
      </c>
      <c r="I7" s="83">
        <f>SUM(I8)</f>
        <v>431892.48000000004</v>
      </c>
      <c r="N7" s="91"/>
    </row>
    <row r="8" spans="1:14" s="60" customFormat="1" x14ac:dyDescent="0.25">
      <c r="A8" s="174">
        <v>3</v>
      </c>
      <c r="B8" s="175"/>
      <c r="C8" s="176"/>
      <c r="D8" s="21" t="s">
        <v>10</v>
      </c>
      <c r="E8" s="58">
        <f>SUM(E10+E46+E48)</f>
        <v>413625.00999999995</v>
      </c>
      <c r="F8" s="59">
        <f>SUM(F10+F46+F49)</f>
        <v>429160.98</v>
      </c>
      <c r="G8" s="59">
        <f>SUM(G10+G46+G48)</f>
        <v>431892.48000000004</v>
      </c>
      <c r="H8" s="59">
        <f t="shared" ref="H8:I8" si="0">SUM(H10+H46+H48)</f>
        <v>431892.48000000004</v>
      </c>
      <c r="I8" s="59">
        <f t="shared" si="0"/>
        <v>431892.48000000004</v>
      </c>
      <c r="N8" s="91"/>
    </row>
    <row r="9" spans="1:14" s="60" customFormat="1" x14ac:dyDescent="0.25">
      <c r="A9" s="195">
        <v>31</v>
      </c>
      <c r="B9" s="196"/>
      <c r="C9" s="197"/>
      <c r="D9" s="21" t="s">
        <v>11</v>
      </c>
      <c r="E9" s="58"/>
      <c r="F9" s="59"/>
      <c r="G9" s="59"/>
      <c r="H9" s="59"/>
      <c r="I9" s="59"/>
      <c r="M9" s="91"/>
      <c r="N9" s="91"/>
    </row>
    <row r="10" spans="1:14" s="60" customFormat="1" x14ac:dyDescent="0.25">
      <c r="A10" s="65">
        <v>32</v>
      </c>
      <c r="B10" s="66"/>
      <c r="C10" s="67"/>
      <c r="D10" s="21" t="s">
        <v>27</v>
      </c>
      <c r="E10" s="58">
        <f>SUM(E11+E14+E30+E39)</f>
        <v>207814.25999999995</v>
      </c>
      <c r="F10" s="59">
        <f>SUM(F11+F14+F30+F39)</f>
        <v>208856.05999999994</v>
      </c>
      <c r="G10" s="59">
        <f>SUM(G11+G14+G30+G39)</f>
        <v>211587.86000000002</v>
      </c>
      <c r="H10" s="59">
        <f t="shared" ref="H10:I10" si="1">SUM(H11+H14+H30+H39)</f>
        <v>211587.86000000002</v>
      </c>
      <c r="I10" s="59">
        <f t="shared" si="1"/>
        <v>211587.86000000002</v>
      </c>
      <c r="N10" s="91"/>
    </row>
    <row r="11" spans="1:14" s="60" customFormat="1" x14ac:dyDescent="0.25">
      <c r="A11" s="65">
        <v>321</v>
      </c>
      <c r="B11" s="66"/>
      <c r="C11" s="67"/>
      <c r="D11" s="21" t="s">
        <v>157</v>
      </c>
      <c r="E11" s="58">
        <f>SUM(E12:E13)</f>
        <v>2732.77</v>
      </c>
      <c r="F11" s="59">
        <f>SUM(F12:F13)</f>
        <v>5131.24</v>
      </c>
      <c r="G11" s="59">
        <f>SUM(G12:G13)</f>
        <v>5131.24</v>
      </c>
      <c r="H11" s="59">
        <f t="shared" ref="H11:I11" si="2">SUM(H12:H13)</f>
        <v>5131.24</v>
      </c>
      <c r="I11" s="59">
        <f t="shared" si="2"/>
        <v>5131.24</v>
      </c>
      <c r="L11" s="91"/>
      <c r="N11" s="91"/>
    </row>
    <row r="12" spans="1:14" x14ac:dyDescent="0.25">
      <c r="A12" s="45">
        <v>3211</v>
      </c>
      <c r="B12" s="46"/>
      <c r="C12" s="47"/>
      <c r="D12" s="20" t="s">
        <v>121</v>
      </c>
      <c r="E12" s="52">
        <v>2677.77</v>
      </c>
      <c r="F12" s="55">
        <v>3989</v>
      </c>
      <c r="G12" s="55">
        <v>3989</v>
      </c>
      <c r="H12" s="55">
        <v>3989</v>
      </c>
      <c r="I12" s="55">
        <v>3989</v>
      </c>
      <c r="M12" s="53"/>
    </row>
    <row r="13" spans="1:14" x14ac:dyDescent="0.25">
      <c r="A13" s="45">
        <v>3213</v>
      </c>
      <c r="B13" s="46"/>
      <c r="C13" s="47"/>
      <c r="D13" s="20" t="s">
        <v>71</v>
      </c>
      <c r="E13" s="52">
        <v>55</v>
      </c>
      <c r="F13" s="55">
        <v>1142.24</v>
      </c>
      <c r="G13" s="55">
        <v>1142.24</v>
      </c>
      <c r="H13" s="55">
        <v>1142.24</v>
      </c>
      <c r="I13" s="55">
        <v>1142.24</v>
      </c>
    </row>
    <row r="14" spans="1:14" s="60" customFormat="1" x14ac:dyDescent="0.25">
      <c r="A14" s="65">
        <v>322</v>
      </c>
      <c r="B14" s="66"/>
      <c r="C14" s="67"/>
      <c r="D14" s="21" t="s">
        <v>155</v>
      </c>
      <c r="E14" s="58">
        <f>SUM(E15:E27)</f>
        <v>149094.55999999994</v>
      </c>
      <c r="F14" s="59">
        <f>SUM(F15:F27)</f>
        <v>143178.06999999998</v>
      </c>
      <c r="G14" s="59">
        <f>SUM(G15:G27)</f>
        <v>145944.22</v>
      </c>
      <c r="H14" s="59">
        <f t="shared" ref="H14:I14" si="3">SUM(H15:H27)</f>
        <v>145944.22</v>
      </c>
      <c r="I14" s="59">
        <f t="shared" si="3"/>
        <v>145944.22</v>
      </c>
      <c r="L14" s="91"/>
      <c r="N14" s="91"/>
    </row>
    <row r="15" spans="1:14" x14ac:dyDescent="0.25">
      <c r="A15" s="45">
        <v>32211</v>
      </c>
      <c r="B15" s="46"/>
      <c r="C15" s="47"/>
      <c r="D15" s="20" t="s">
        <v>158</v>
      </c>
      <c r="E15" s="52">
        <v>3573.02</v>
      </c>
      <c r="F15" s="55">
        <v>3862.85</v>
      </c>
      <c r="G15" s="55">
        <v>3799.71</v>
      </c>
      <c r="H15" s="55">
        <v>3799.71</v>
      </c>
      <c r="I15" s="55">
        <v>3799.71</v>
      </c>
      <c r="M15" s="53"/>
    </row>
    <row r="16" spans="1:14" x14ac:dyDescent="0.25">
      <c r="A16" s="45">
        <v>32212</v>
      </c>
      <c r="B16" s="46"/>
      <c r="C16" s="47"/>
      <c r="D16" s="20" t="s">
        <v>168</v>
      </c>
      <c r="E16" s="52">
        <v>2212.06</v>
      </c>
      <c r="F16" s="55">
        <v>2289</v>
      </c>
      <c r="G16" s="55">
        <v>1989</v>
      </c>
      <c r="H16" s="55">
        <v>1989</v>
      </c>
      <c r="I16" s="55">
        <v>1989</v>
      </c>
    </row>
    <row r="17" spans="1:14" x14ac:dyDescent="0.25">
      <c r="A17" s="45">
        <v>32214</v>
      </c>
      <c r="B17" s="46"/>
      <c r="C17" s="47"/>
      <c r="D17" s="20" t="s">
        <v>167</v>
      </c>
      <c r="E17" s="52">
        <v>13495.85</v>
      </c>
      <c r="F17" s="55">
        <v>11898.96</v>
      </c>
      <c r="G17" s="55">
        <v>12800</v>
      </c>
      <c r="H17" s="55">
        <v>12800</v>
      </c>
      <c r="I17" s="55">
        <v>12800</v>
      </c>
      <c r="L17" s="53"/>
    </row>
    <row r="18" spans="1:14" x14ac:dyDescent="0.25">
      <c r="A18" s="45">
        <v>32224</v>
      </c>
      <c r="B18" s="46"/>
      <c r="C18" s="47"/>
      <c r="D18" s="20" t="s">
        <v>159</v>
      </c>
      <c r="E18" s="52">
        <v>88</v>
      </c>
      <c r="F18" s="55">
        <v>84</v>
      </c>
      <c r="G18" s="55">
        <v>84</v>
      </c>
      <c r="H18" s="55">
        <v>84</v>
      </c>
      <c r="I18" s="55">
        <v>84</v>
      </c>
    </row>
    <row r="19" spans="1:14" x14ac:dyDescent="0.25">
      <c r="A19" s="45">
        <v>32231</v>
      </c>
      <c r="B19" s="46"/>
      <c r="C19" s="47"/>
      <c r="D19" s="20" t="s">
        <v>160</v>
      </c>
      <c r="E19" s="52">
        <v>17005.189999999999</v>
      </c>
      <c r="F19" s="55">
        <v>17243.97</v>
      </c>
      <c r="G19" s="55">
        <v>18400</v>
      </c>
      <c r="H19" s="55">
        <v>18400</v>
      </c>
      <c r="I19" s="55">
        <v>18400</v>
      </c>
    </row>
    <row r="20" spans="1:14" x14ac:dyDescent="0.25">
      <c r="A20" s="45">
        <v>32233</v>
      </c>
      <c r="B20" s="46"/>
      <c r="C20" s="47"/>
      <c r="D20" s="20" t="s">
        <v>161</v>
      </c>
      <c r="E20" s="52">
        <v>11077.9</v>
      </c>
      <c r="F20" s="55">
        <v>11577.78</v>
      </c>
      <c r="G20" s="55">
        <v>12250</v>
      </c>
      <c r="H20" s="55">
        <v>12250</v>
      </c>
      <c r="I20" s="55">
        <v>12250</v>
      </c>
    </row>
    <row r="21" spans="1:14" x14ac:dyDescent="0.25">
      <c r="A21" s="45">
        <v>32234</v>
      </c>
      <c r="B21" s="46"/>
      <c r="C21" s="47"/>
      <c r="D21" s="20" t="s">
        <v>162</v>
      </c>
      <c r="E21" s="52">
        <v>3335.31</v>
      </c>
      <c r="F21" s="55">
        <v>3516.24</v>
      </c>
      <c r="G21" s="55">
        <v>3416.24</v>
      </c>
      <c r="H21" s="55">
        <v>3416.24</v>
      </c>
      <c r="I21" s="55">
        <v>3416.24</v>
      </c>
    </row>
    <row r="22" spans="1:14" x14ac:dyDescent="0.25">
      <c r="A22" s="45">
        <v>32239</v>
      </c>
      <c r="B22" s="46"/>
      <c r="C22" s="47"/>
      <c r="D22" s="20" t="s">
        <v>163</v>
      </c>
      <c r="E22" s="52">
        <v>89562.87</v>
      </c>
      <c r="F22" s="55">
        <v>82000</v>
      </c>
      <c r="G22" s="55">
        <v>82000</v>
      </c>
      <c r="H22" s="55">
        <v>82000</v>
      </c>
      <c r="I22" s="55">
        <v>82000</v>
      </c>
    </row>
    <row r="23" spans="1:14" ht="28.5" customHeight="1" x14ac:dyDescent="0.25">
      <c r="A23" s="45">
        <v>32241</v>
      </c>
      <c r="B23" s="46"/>
      <c r="C23" s="47"/>
      <c r="D23" s="20" t="s">
        <v>164</v>
      </c>
      <c r="E23" s="52">
        <v>4178.1099999999997</v>
      </c>
      <c r="F23" s="55">
        <v>6544.16</v>
      </c>
      <c r="G23" s="55">
        <v>6544.16</v>
      </c>
      <c r="H23" s="55">
        <v>6544.16</v>
      </c>
      <c r="I23" s="55">
        <v>6544.16</v>
      </c>
    </row>
    <row r="24" spans="1:14" ht="26.25" customHeight="1" x14ac:dyDescent="0.25">
      <c r="A24" s="45">
        <v>32242</v>
      </c>
      <c r="B24" s="46"/>
      <c r="C24" s="47"/>
      <c r="D24" s="20" t="s">
        <v>165</v>
      </c>
      <c r="E24" s="52">
        <v>799.49</v>
      </c>
      <c r="F24" s="55">
        <v>1406.86</v>
      </c>
      <c r="G24" s="55">
        <v>1506.86</v>
      </c>
      <c r="H24" s="55">
        <v>1506.86</v>
      </c>
      <c r="I24" s="55">
        <v>1506.86</v>
      </c>
    </row>
    <row r="25" spans="1:14" ht="25.5" x14ac:dyDescent="0.25">
      <c r="A25" s="45">
        <v>32243</v>
      </c>
      <c r="B25" s="46"/>
      <c r="C25" s="47"/>
      <c r="D25" s="20" t="s">
        <v>166</v>
      </c>
      <c r="E25" s="52">
        <v>950.8</v>
      </c>
      <c r="F25" s="55">
        <v>561.78</v>
      </c>
      <c r="G25" s="55">
        <v>861.78</v>
      </c>
      <c r="H25" s="55">
        <v>861.78</v>
      </c>
      <c r="I25" s="55">
        <v>861.78</v>
      </c>
    </row>
    <row r="26" spans="1:14" x14ac:dyDescent="0.25">
      <c r="A26" s="45">
        <v>3225</v>
      </c>
      <c r="B26" s="46"/>
      <c r="C26" s="47"/>
      <c r="D26" s="20" t="s">
        <v>73</v>
      </c>
      <c r="E26" s="52">
        <v>2027.25</v>
      </c>
      <c r="F26" s="55">
        <v>1478.62</v>
      </c>
      <c r="G26" s="55">
        <v>1578.62</v>
      </c>
      <c r="H26" s="55">
        <v>1578.62</v>
      </c>
      <c r="I26" s="55">
        <v>1578.62</v>
      </c>
    </row>
    <row r="27" spans="1:14" x14ac:dyDescent="0.25">
      <c r="A27" s="45">
        <v>3227</v>
      </c>
      <c r="B27" s="46"/>
      <c r="C27" s="47"/>
      <c r="D27" s="20" t="s">
        <v>74</v>
      </c>
      <c r="E27" s="52">
        <v>788.71</v>
      </c>
      <c r="F27" s="55">
        <v>713.85</v>
      </c>
      <c r="G27" s="55">
        <v>713.85</v>
      </c>
      <c r="H27" s="55">
        <v>713.85</v>
      </c>
      <c r="I27" s="55">
        <v>713.85</v>
      </c>
    </row>
    <row r="28" spans="1:14" x14ac:dyDescent="0.25">
      <c r="A28" s="139"/>
      <c r="B28" s="140"/>
      <c r="C28" s="141"/>
      <c r="D28" s="138"/>
      <c r="E28" s="52"/>
      <c r="F28" s="55"/>
      <c r="G28" s="55"/>
      <c r="H28" s="55"/>
      <c r="I28" s="55"/>
    </row>
    <row r="29" spans="1:14" x14ac:dyDescent="0.25">
      <c r="A29" s="139"/>
      <c r="B29" s="140"/>
      <c r="C29" s="141"/>
      <c r="D29" s="138"/>
      <c r="E29" s="52"/>
      <c r="F29" s="55"/>
      <c r="G29" s="55"/>
      <c r="H29" s="55"/>
      <c r="I29" s="55"/>
    </row>
    <row r="30" spans="1:14" s="60" customFormat="1" x14ac:dyDescent="0.25">
      <c r="A30" s="65">
        <v>323</v>
      </c>
      <c r="B30" s="66"/>
      <c r="C30" s="67"/>
      <c r="D30" s="21" t="s">
        <v>156</v>
      </c>
      <c r="E30" s="58">
        <f>SUM(E31:E38)</f>
        <v>52653.23</v>
      </c>
      <c r="F30" s="59">
        <f>SUM(F31:F38)</f>
        <v>55865.819999999992</v>
      </c>
      <c r="G30" s="59">
        <f>SUM(G31:G38)</f>
        <v>55445.490000000005</v>
      </c>
      <c r="H30" s="59">
        <f t="shared" ref="H30:I30" si="4">SUM(H31:H38)</f>
        <v>55445.490000000005</v>
      </c>
      <c r="I30" s="59">
        <f t="shared" si="4"/>
        <v>55445.490000000005</v>
      </c>
      <c r="N30" s="91"/>
    </row>
    <row r="31" spans="1:14" x14ac:dyDescent="0.25">
      <c r="A31" s="45">
        <v>3231</v>
      </c>
      <c r="B31" s="46"/>
      <c r="C31" s="47"/>
      <c r="D31" s="20" t="s">
        <v>75</v>
      </c>
      <c r="E31" s="52">
        <v>5378.25</v>
      </c>
      <c r="F31" s="55">
        <v>5570.69</v>
      </c>
      <c r="G31" s="55">
        <v>5600</v>
      </c>
      <c r="H31" s="55">
        <v>5600</v>
      </c>
      <c r="I31" s="55">
        <v>5600</v>
      </c>
    </row>
    <row r="32" spans="1:14" x14ac:dyDescent="0.25">
      <c r="A32" s="45">
        <v>3232</v>
      </c>
      <c r="B32" s="46"/>
      <c r="C32" s="47"/>
      <c r="D32" s="20" t="s">
        <v>76</v>
      </c>
      <c r="E32" s="52">
        <v>23577.31</v>
      </c>
      <c r="F32" s="55">
        <v>22859.73</v>
      </c>
      <c r="G32" s="55">
        <v>23000</v>
      </c>
      <c r="H32" s="55">
        <v>23000</v>
      </c>
      <c r="I32" s="55">
        <v>23000</v>
      </c>
    </row>
    <row r="33" spans="1:14" x14ac:dyDescent="0.25">
      <c r="A33" s="45">
        <v>3233</v>
      </c>
      <c r="B33" s="46"/>
      <c r="C33" s="47"/>
      <c r="D33" s="20" t="s">
        <v>77</v>
      </c>
      <c r="E33" s="52">
        <v>752.58</v>
      </c>
      <c r="F33" s="55">
        <v>254.88</v>
      </c>
      <c r="G33" s="55">
        <v>354.88</v>
      </c>
      <c r="H33" s="55">
        <v>354.88</v>
      </c>
      <c r="I33" s="55">
        <v>354.88</v>
      </c>
    </row>
    <row r="34" spans="1:14" x14ac:dyDescent="0.25">
      <c r="A34" s="45">
        <v>3234</v>
      </c>
      <c r="B34" s="46"/>
      <c r="C34" s="47"/>
      <c r="D34" s="20" t="s">
        <v>78</v>
      </c>
      <c r="E34" s="52">
        <v>14475.82</v>
      </c>
      <c r="F34" s="55">
        <v>15753.96</v>
      </c>
      <c r="G34" s="55">
        <v>15900</v>
      </c>
      <c r="H34" s="55">
        <v>15900</v>
      </c>
      <c r="I34" s="55">
        <v>15900</v>
      </c>
    </row>
    <row r="35" spans="1:14" x14ac:dyDescent="0.25">
      <c r="A35" s="45">
        <v>3235</v>
      </c>
      <c r="B35" s="46"/>
      <c r="C35" s="47"/>
      <c r="D35" s="20" t="s">
        <v>79</v>
      </c>
      <c r="E35" s="52">
        <v>731.33</v>
      </c>
      <c r="F35" s="55">
        <v>747.53</v>
      </c>
      <c r="G35" s="55">
        <v>802.52</v>
      </c>
      <c r="H35" s="55">
        <v>802.52</v>
      </c>
      <c r="I35" s="55">
        <v>802.52</v>
      </c>
    </row>
    <row r="36" spans="1:14" x14ac:dyDescent="0.25">
      <c r="A36" s="45">
        <v>3236</v>
      </c>
      <c r="B36" s="46"/>
      <c r="C36" s="47"/>
      <c r="D36" s="20" t="s">
        <v>80</v>
      </c>
      <c r="E36" s="52">
        <v>3885.95</v>
      </c>
      <c r="F36" s="55">
        <v>6912</v>
      </c>
      <c r="G36" s="55">
        <v>5950</v>
      </c>
      <c r="H36" s="55">
        <v>5950</v>
      </c>
      <c r="I36" s="55">
        <v>5950</v>
      </c>
    </row>
    <row r="37" spans="1:14" x14ac:dyDescent="0.25">
      <c r="A37" s="45">
        <v>3237</v>
      </c>
      <c r="B37" s="46"/>
      <c r="C37" s="47"/>
      <c r="D37" s="20" t="s">
        <v>81</v>
      </c>
      <c r="E37" s="52">
        <v>1239.6400000000001</v>
      </c>
      <c r="F37" s="55">
        <v>1078.94</v>
      </c>
      <c r="G37" s="55">
        <v>1150</v>
      </c>
      <c r="H37" s="55">
        <v>1150</v>
      </c>
      <c r="I37" s="55">
        <v>1150</v>
      </c>
    </row>
    <row r="38" spans="1:14" x14ac:dyDescent="0.25">
      <c r="A38" s="45">
        <v>3238</v>
      </c>
      <c r="B38" s="46"/>
      <c r="C38" s="47"/>
      <c r="D38" s="20" t="s">
        <v>82</v>
      </c>
      <c r="E38" s="52">
        <v>2612.35</v>
      </c>
      <c r="F38" s="55">
        <v>2688.09</v>
      </c>
      <c r="G38" s="55">
        <v>2688.09</v>
      </c>
      <c r="H38" s="55">
        <v>2688.09</v>
      </c>
      <c r="I38" s="55">
        <v>2688.09</v>
      </c>
    </row>
    <row r="39" spans="1:14" s="60" customFormat="1" ht="25.5" x14ac:dyDescent="0.25">
      <c r="A39" s="65">
        <v>329</v>
      </c>
      <c r="B39" s="66"/>
      <c r="C39" s="67"/>
      <c r="D39" s="21" t="s">
        <v>169</v>
      </c>
      <c r="E39" s="58">
        <f>SUM(E40:E44)</f>
        <v>3333.7000000000003</v>
      </c>
      <c r="F39" s="59">
        <f>SUM(F40:F44)</f>
        <v>4680.93</v>
      </c>
      <c r="G39" s="59">
        <f>SUM(G40:G44)</f>
        <v>5066.91</v>
      </c>
      <c r="H39" s="59">
        <f t="shared" ref="H39:I39" si="5">SUM(H40:H44)</f>
        <v>5066.91</v>
      </c>
      <c r="I39" s="59">
        <f t="shared" si="5"/>
        <v>5066.91</v>
      </c>
      <c r="N39" s="91"/>
    </row>
    <row r="40" spans="1:14" x14ac:dyDescent="0.25">
      <c r="A40" s="45">
        <v>3292</v>
      </c>
      <c r="B40" s="46"/>
      <c r="C40" s="47"/>
      <c r="D40" s="20" t="s">
        <v>83</v>
      </c>
      <c r="E40" s="52">
        <v>3122.82</v>
      </c>
      <c r="F40" s="55">
        <v>4214.0200000000004</v>
      </c>
      <c r="G40" s="55">
        <v>4500</v>
      </c>
      <c r="H40" s="55">
        <v>4500</v>
      </c>
      <c r="I40" s="55">
        <v>4500</v>
      </c>
    </row>
    <row r="41" spans="1:14" x14ac:dyDescent="0.25">
      <c r="A41" s="192">
        <v>3293</v>
      </c>
      <c r="B41" s="193"/>
      <c r="C41" s="194"/>
      <c r="D41" s="20" t="s">
        <v>84</v>
      </c>
      <c r="E41" s="52"/>
      <c r="F41" s="55">
        <v>65.45</v>
      </c>
      <c r="G41" s="55">
        <v>165.45</v>
      </c>
      <c r="H41" s="55">
        <v>165.45</v>
      </c>
      <c r="I41" s="55">
        <v>165.45</v>
      </c>
    </row>
    <row r="42" spans="1:14" x14ac:dyDescent="0.25">
      <c r="A42" s="45">
        <v>3294</v>
      </c>
      <c r="B42" s="46"/>
      <c r="C42" s="47"/>
      <c r="D42" s="20" t="s">
        <v>85</v>
      </c>
      <c r="E42" s="52">
        <v>163.09</v>
      </c>
      <c r="F42" s="55">
        <v>265.45</v>
      </c>
      <c r="G42" s="55">
        <v>265.45</v>
      </c>
      <c r="H42" s="55">
        <v>265.45</v>
      </c>
      <c r="I42" s="55">
        <v>265.45</v>
      </c>
    </row>
    <row r="43" spans="1:14" x14ac:dyDescent="0.25">
      <c r="A43" s="45">
        <v>3295</v>
      </c>
      <c r="B43" s="46"/>
      <c r="C43" s="47"/>
      <c r="D43" s="20" t="s">
        <v>86</v>
      </c>
      <c r="E43" s="52">
        <v>47.79</v>
      </c>
      <c r="F43" s="55">
        <v>0</v>
      </c>
      <c r="G43" s="55">
        <v>0</v>
      </c>
      <c r="H43" s="55">
        <v>0</v>
      </c>
      <c r="I43" s="55">
        <v>0</v>
      </c>
    </row>
    <row r="44" spans="1:14" x14ac:dyDescent="0.25">
      <c r="A44" s="45">
        <v>3299</v>
      </c>
      <c r="B44" s="46"/>
      <c r="C44" s="47"/>
      <c r="D44" s="20" t="s">
        <v>87</v>
      </c>
      <c r="E44" s="52"/>
      <c r="F44" s="55">
        <v>136.01</v>
      </c>
      <c r="G44" s="55">
        <v>136.01</v>
      </c>
      <c r="H44" s="55">
        <v>136.01</v>
      </c>
      <c r="I44" s="55">
        <v>136.01</v>
      </c>
    </row>
    <row r="45" spans="1:14" x14ac:dyDescent="0.25">
      <c r="A45" s="45"/>
      <c r="B45" s="46"/>
      <c r="C45" s="47"/>
      <c r="D45" s="20"/>
      <c r="E45" s="52"/>
      <c r="F45" s="55"/>
      <c r="G45" s="55"/>
      <c r="H45" s="55"/>
      <c r="I45" s="55"/>
    </row>
    <row r="46" spans="1:14" s="60" customFormat="1" x14ac:dyDescent="0.25">
      <c r="A46" s="65">
        <v>34</v>
      </c>
      <c r="B46" s="66"/>
      <c r="C46" s="67"/>
      <c r="D46" s="21" t="s">
        <v>66</v>
      </c>
      <c r="E46" s="58">
        <f>SUM(E47)</f>
        <v>1327.84</v>
      </c>
      <c r="F46" s="59">
        <f>SUM(F47)</f>
        <v>1459.97</v>
      </c>
      <c r="G46" s="59">
        <f>SUM(G47)</f>
        <v>1459.67</v>
      </c>
      <c r="H46" s="59">
        <v>1459.67</v>
      </c>
      <c r="I46" s="59">
        <f t="shared" ref="I46" si="6">SUM(I47)</f>
        <v>1459.67</v>
      </c>
      <c r="N46" s="91"/>
    </row>
    <row r="47" spans="1:14" x14ac:dyDescent="0.25">
      <c r="A47" s="45">
        <v>3431</v>
      </c>
      <c r="B47" s="46"/>
      <c r="C47" s="47"/>
      <c r="D47" s="20" t="s">
        <v>88</v>
      </c>
      <c r="E47" s="52">
        <v>1327.84</v>
      </c>
      <c r="F47" s="55">
        <v>1459.97</v>
      </c>
      <c r="G47" s="55">
        <v>1459.67</v>
      </c>
      <c r="H47" s="55">
        <v>145967</v>
      </c>
      <c r="I47" s="55">
        <v>1459.67</v>
      </c>
    </row>
    <row r="48" spans="1:14" s="60" customFormat="1" ht="35.65" customHeight="1" x14ac:dyDescent="0.25">
      <c r="A48" s="65">
        <v>37</v>
      </c>
      <c r="B48" s="190" t="s">
        <v>176</v>
      </c>
      <c r="C48" s="191"/>
      <c r="D48" s="21" t="s">
        <v>89</v>
      </c>
      <c r="E48" s="58">
        <f>SUM(E49)</f>
        <v>204482.91</v>
      </c>
      <c r="F48" s="59">
        <f>SUM(F49)</f>
        <v>218844.95</v>
      </c>
      <c r="G48" s="59">
        <f>SUM(G49)</f>
        <v>218844.95</v>
      </c>
      <c r="H48" s="59">
        <f t="shared" ref="H48:I48" si="7">SUM(H49)</f>
        <v>218844.95</v>
      </c>
      <c r="I48" s="59">
        <f t="shared" si="7"/>
        <v>218844.95</v>
      </c>
      <c r="N48" s="91"/>
    </row>
    <row r="49" spans="1:16" ht="26.25" customHeight="1" x14ac:dyDescent="0.25">
      <c r="A49" s="68">
        <v>3722</v>
      </c>
      <c r="B49" s="46"/>
      <c r="C49" s="47"/>
      <c r="D49" s="20" t="s">
        <v>90</v>
      </c>
      <c r="E49" s="52">
        <v>204482.91</v>
      </c>
      <c r="F49" s="53">
        <v>218844.95</v>
      </c>
      <c r="G49" s="53">
        <v>218844.95</v>
      </c>
      <c r="H49" s="53">
        <v>218844.95</v>
      </c>
      <c r="I49" s="53">
        <v>218844.95</v>
      </c>
    </row>
    <row r="50" spans="1:16" x14ac:dyDescent="0.25">
      <c r="A50" s="68"/>
      <c r="B50" s="46"/>
      <c r="C50" s="47"/>
      <c r="D50" s="20"/>
      <c r="E50" s="52"/>
    </row>
    <row r="51" spans="1:16" s="60" customFormat="1" x14ac:dyDescent="0.25">
      <c r="A51" s="96">
        <v>37</v>
      </c>
      <c r="B51" s="190" t="s">
        <v>178</v>
      </c>
      <c r="C51" s="191"/>
      <c r="D51" s="21" t="s">
        <v>89</v>
      </c>
      <c r="E51" s="58">
        <f>SUM(E52)</f>
        <v>5767.26</v>
      </c>
      <c r="F51" s="84"/>
      <c r="G51" s="84"/>
      <c r="H51" s="84"/>
      <c r="I51" s="84"/>
      <c r="N51" s="91"/>
    </row>
    <row r="52" spans="1:16" ht="22.5" customHeight="1" x14ac:dyDescent="0.25">
      <c r="A52" s="95">
        <v>3721</v>
      </c>
      <c r="B52" s="94"/>
      <c r="C52" s="47"/>
      <c r="D52" s="20" t="s">
        <v>90</v>
      </c>
      <c r="E52" s="52">
        <v>5767.26</v>
      </c>
      <c r="F52" s="55"/>
      <c r="G52" s="55"/>
      <c r="H52" s="55"/>
      <c r="I52" s="57"/>
    </row>
    <row r="53" spans="1:16" x14ac:dyDescent="0.25">
      <c r="A53" s="68"/>
      <c r="B53" s="46"/>
      <c r="C53" s="47"/>
      <c r="D53" s="20"/>
      <c r="E53" s="52"/>
      <c r="F53" s="55"/>
      <c r="G53" s="55"/>
      <c r="H53" s="55"/>
      <c r="I53" s="57"/>
    </row>
    <row r="54" spans="1:16" x14ac:dyDescent="0.25">
      <c r="A54" s="174" t="s">
        <v>123</v>
      </c>
      <c r="B54" s="175"/>
      <c r="C54" s="176"/>
      <c r="D54" s="21" t="s">
        <v>124</v>
      </c>
      <c r="E54" s="58"/>
      <c r="F54" s="59">
        <f>SUM(F56)</f>
        <v>2731.5</v>
      </c>
      <c r="G54" s="55"/>
      <c r="H54" s="55"/>
      <c r="I54" s="55"/>
    </row>
    <row r="55" spans="1:16" ht="36" customHeight="1" x14ac:dyDescent="0.25">
      <c r="A55" s="186" t="s">
        <v>183</v>
      </c>
      <c r="B55" s="187"/>
      <c r="C55" s="188"/>
      <c r="D55" s="64" t="s">
        <v>132</v>
      </c>
      <c r="E55" s="52"/>
      <c r="F55" s="55">
        <f>SUM(F56)</f>
        <v>2731.5</v>
      </c>
      <c r="G55" s="55"/>
      <c r="H55" s="55"/>
      <c r="I55" s="55"/>
    </row>
    <row r="56" spans="1:16" x14ac:dyDescent="0.25">
      <c r="A56" s="186">
        <v>4</v>
      </c>
      <c r="B56" s="187"/>
      <c r="C56" s="188"/>
      <c r="E56" s="52"/>
      <c r="F56" s="55">
        <f>SUM(F57:F60)</f>
        <v>2731.5</v>
      </c>
      <c r="G56" s="55"/>
      <c r="H56" s="55"/>
      <c r="I56" s="57"/>
    </row>
    <row r="57" spans="1:16" x14ac:dyDescent="0.25">
      <c r="A57" s="192">
        <v>4225</v>
      </c>
      <c r="B57" s="193"/>
      <c r="C57" s="194"/>
      <c r="D57" s="20" t="s">
        <v>234</v>
      </c>
      <c r="E57" s="52"/>
      <c r="F57" s="55">
        <v>331.5</v>
      </c>
      <c r="G57" s="55"/>
      <c r="H57" s="55"/>
      <c r="I57" s="57"/>
    </row>
    <row r="58" spans="1:16" x14ac:dyDescent="0.25">
      <c r="A58" s="45">
        <v>4221</v>
      </c>
      <c r="B58" s="46"/>
      <c r="C58" s="47"/>
      <c r="D58" s="20" t="s">
        <v>235</v>
      </c>
      <c r="E58" s="52"/>
      <c r="F58" s="55">
        <v>200</v>
      </c>
      <c r="G58" s="55"/>
      <c r="H58" s="55"/>
      <c r="I58" s="57"/>
    </row>
    <row r="59" spans="1:16" x14ac:dyDescent="0.25">
      <c r="A59" s="45">
        <v>4226</v>
      </c>
      <c r="B59" s="46"/>
      <c r="C59" s="47"/>
      <c r="D59" s="20" t="s">
        <v>236</v>
      </c>
      <c r="E59" s="52"/>
      <c r="F59" s="55">
        <v>200</v>
      </c>
      <c r="G59" s="55"/>
      <c r="H59" s="55"/>
      <c r="I59" s="57"/>
    </row>
    <row r="60" spans="1:16" x14ac:dyDescent="0.25">
      <c r="A60" s="45">
        <v>4511</v>
      </c>
      <c r="B60" s="46"/>
      <c r="C60" s="47"/>
      <c r="D60" s="20" t="s">
        <v>237</v>
      </c>
      <c r="E60" s="52"/>
      <c r="F60" s="55">
        <v>2000</v>
      </c>
      <c r="G60" s="55"/>
      <c r="H60" s="55"/>
      <c r="I60" s="57"/>
    </row>
    <row r="61" spans="1:16" x14ac:dyDescent="0.25">
      <c r="A61" s="139"/>
      <c r="B61" s="140"/>
      <c r="C61" s="141"/>
      <c r="D61" s="138"/>
      <c r="E61" s="52"/>
      <c r="F61" s="55"/>
      <c r="G61" s="55"/>
      <c r="H61" s="55"/>
      <c r="I61" s="57"/>
    </row>
    <row r="62" spans="1:16" x14ac:dyDescent="0.25">
      <c r="A62" s="139"/>
      <c r="B62" s="140"/>
      <c r="C62" s="141"/>
      <c r="D62" s="138"/>
      <c r="E62" s="52"/>
      <c r="F62" s="55"/>
      <c r="G62" s="55"/>
      <c r="H62" s="55"/>
      <c r="I62" s="57"/>
    </row>
    <row r="63" spans="1:16" s="60" customFormat="1" ht="25.5" customHeight="1" x14ac:dyDescent="0.25">
      <c r="A63" s="174" t="s">
        <v>229</v>
      </c>
      <c r="B63" s="175"/>
      <c r="C63" s="176"/>
      <c r="D63" s="128" t="s">
        <v>230</v>
      </c>
      <c r="E63" s="59"/>
      <c r="F63" s="59"/>
      <c r="G63" s="59"/>
      <c r="H63" s="59"/>
      <c r="I63" s="83"/>
      <c r="N63" s="91"/>
    </row>
    <row r="64" spans="1:16" s="60" customFormat="1" ht="25.5" x14ac:dyDescent="0.25">
      <c r="A64" s="204" t="s">
        <v>232</v>
      </c>
      <c r="B64" s="204"/>
      <c r="C64" s="204"/>
      <c r="D64" s="128" t="s">
        <v>231</v>
      </c>
      <c r="E64" s="59">
        <f>SUM(E65)</f>
        <v>109086.25</v>
      </c>
      <c r="F64" s="59">
        <f>SUM(F65)</f>
        <v>103478.01</v>
      </c>
      <c r="G64" s="59">
        <f>SUM(G65)</f>
        <v>103478.01</v>
      </c>
      <c r="H64" s="59">
        <f>SUM(H65)</f>
        <v>103478.01</v>
      </c>
      <c r="I64" s="83">
        <f>SUM(I65)</f>
        <v>103478.01</v>
      </c>
      <c r="N64" s="91"/>
      <c r="P64" s="91"/>
    </row>
    <row r="65" spans="1:14" ht="30.75" customHeight="1" x14ac:dyDescent="0.25">
      <c r="A65" s="205">
        <v>3722</v>
      </c>
      <c r="B65" s="205"/>
      <c r="C65" s="205"/>
      <c r="D65" s="129" t="s">
        <v>231</v>
      </c>
      <c r="E65" s="80">
        <v>109086.25</v>
      </c>
      <c r="F65" s="80">
        <v>103478.01</v>
      </c>
      <c r="G65" s="80">
        <v>103478.01</v>
      </c>
      <c r="H65" s="80">
        <v>103478.01</v>
      </c>
      <c r="I65" s="80">
        <v>103478.01</v>
      </c>
    </row>
    <row r="66" spans="1:14" ht="25.5" x14ac:dyDescent="0.25">
      <c r="A66" s="174" t="s">
        <v>91</v>
      </c>
      <c r="B66" s="175"/>
      <c r="C66" s="176"/>
      <c r="D66" s="63" t="s">
        <v>92</v>
      </c>
      <c r="E66" s="80"/>
      <c r="F66" s="80"/>
      <c r="G66" s="80"/>
      <c r="H66" s="80"/>
      <c r="I66" s="80"/>
    </row>
    <row r="67" spans="1:14" s="60" customFormat="1" x14ac:dyDescent="0.25">
      <c r="A67" s="177" t="s">
        <v>93</v>
      </c>
      <c r="B67" s="178"/>
      <c r="C67" s="179"/>
      <c r="D67" s="21" t="s">
        <v>131</v>
      </c>
      <c r="E67" s="84">
        <f>SUM(E69+E73)</f>
        <v>2801955.9</v>
      </c>
      <c r="F67" s="84">
        <f>SUM(F68)</f>
        <v>3081338.9400000004</v>
      </c>
      <c r="G67" s="84">
        <f t="shared" ref="G67:I67" si="8">SUM(G68)</f>
        <v>3221999.1100000003</v>
      </c>
      <c r="H67" s="84">
        <f t="shared" si="8"/>
        <v>3221999.1100000003</v>
      </c>
      <c r="I67" s="84">
        <f t="shared" si="8"/>
        <v>3221999.1100000003</v>
      </c>
      <c r="N67" s="91"/>
    </row>
    <row r="68" spans="1:14" s="60" customFormat="1" x14ac:dyDescent="0.25">
      <c r="A68" s="174">
        <v>3</v>
      </c>
      <c r="B68" s="175"/>
      <c r="C68" s="176"/>
      <c r="D68" s="21" t="s">
        <v>10</v>
      </c>
      <c r="E68" s="84">
        <f>SUM(E69+E73)</f>
        <v>2801955.9</v>
      </c>
      <c r="F68" s="84">
        <f>SUM(F73+F69)</f>
        <v>3081338.9400000004</v>
      </c>
      <c r="G68" s="84">
        <f t="shared" ref="G68:I68" si="9">SUM(G73+G69)</f>
        <v>3221999.1100000003</v>
      </c>
      <c r="H68" s="84">
        <f t="shared" si="9"/>
        <v>3221999.1100000003</v>
      </c>
      <c r="I68" s="84">
        <f t="shared" si="9"/>
        <v>3221999.1100000003</v>
      </c>
      <c r="M68" s="91"/>
      <c r="N68" s="91"/>
    </row>
    <row r="69" spans="1:14" s="60" customFormat="1" x14ac:dyDescent="0.25">
      <c r="A69" s="195">
        <v>31</v>
      </c>
      <c r="B69" s="196"/>
      <c r="C69" s="197"/>
      <c r="D69" s="21" t="s">
        <v>11</v>
      </c>
      <c r="E69" s="84">
        <f>SUM(E70:E72)</f>
        <v>2738257.79</v>
      </c>
      <c r="F69" s="84">
        <f>SUM(F70:F72)</f>
        <v>2995195.0800000005</v>
      </c>
      <c r="G69" s="84">
        <f t="shared" ref="G69:I69" si="10">SUM(G70:G72)</f>
        <v>3126428.8800000004</v>
      </c>
      <c r="H69" s="84">
        <f t="shared" si="10"/>
        <v>3126428.8800000004</v>
      </c>
      <c r="I69" s="84">
        <f t="shared" si="10"/>
        <v>3126428.8800000004</v>
      </c>
      <c r="N69" s="91"/>
    </row>
    <row r="70" spans="1:14" x14ac:dyDescent="0.25">
      <c r="A70" s="45">
        <v>3111</v>
      </c>
      <c r="B70" s="46"/>
      <c r="C70" s="47"/>
      <c r="D70" s="20" t="s">
        <v>94</v>
      </c>
      <c r="E70" s="80">
        <v>2257127.44</v>
      </c>
      <c r="F70" s="80">
        <v>2470325.2200000002</v>
      </c>
      <c r="G70" s="80">
        <v>2570325.2200000002</v>
      </c>
      <c r="H70" s="80">
        <v>2570325.2200000002</v>
      </c>
      <c r="I70" s="80">
        <v>2570325.2200000002</v>
      </c>
      <c r="M70" s="53"/>
    </row>
    <row r="71" spans="1:14" x14ac:dyDescent="0.25">
      <c r="A71" s="45">
        <v>3121</v>
      </c>
      <c r="B71" s="46"/>
      <c r="C71" s="47"/>
      <c r="D71" s="20" t="s">
        <v>95</v>
      </c>
      <c r="E71" s="80">
        <v>108690.2</v>
      </c>
      <c r="F71" s="80">
        <v>117266.2</v>
      </c>
      <c r="G71" s="80">
        <v>132000</v>
      </c>
      <c r="H71" s="80">
        <v>132000</v>
      </c>
      <c r="I71" s="80">
        <v>132000</v>
      </c>
    </row>
    <row r="72" spans="1:14" x14ac:dyDescent="0.25">
      <c r="A72" s="45">
        <v>3132</v>
      </c>
      <c r="B72" s="46"/>
      <c r="C72" s="47"/>
      <c r="D72" s="20" t="s">
        <v>96</v>
      </c>
      <c r="E72" s="80">
        <v>372440.15</v>
      </c>
      <c r="F72" s="80">
        <v>407603.66</v>
      </c>
      <c r="G72" s="80">
        <v>424103.66</v>
      </c>
      <c r="H72" s="80">
        <v>424103.66</v>
      </c>
      <c r="I72" s="80">
        <v>424103.66</v>
      </c>
    </row>
    <row r="73" spans="1:14" s="60" customFormat="1" x14ac:dyDescent="0.25">
      <c r="A73" s="65">
        <v>32</v>
      </c>
      <c r="B73" s="66"/>
      <c r="C73" s="67"/>
      <c r="D73" s="21" t="s">
        <v>27</v>
      </c>
      <c r="E73" s="84">
        <f>SUM(E74:E76)</f>
        <v>63698.11</v>
      </c>
      <c r="F73" s="84">
        <f>SUM(F74:F76)</f>
        <v>86143.86</v>
      </c>
      <c r="G73" s="84">
        <f t="shared" ref="G73:I73" si="11">SUM(G74:G76)</f>
        <v>95570.23</v>
      </c>
      <c r="H73" s="84">
        <f t="shared" si="11"/>
        <v>95570.23</v>
      </c>
      <c r="I73" s="84">
        <f t="shared" si="11"/>
        <v>95570.23</v>
      </c>
      <c r="N73" s="91"/>
    </row>
    <row r="74" spans="1:14" ht="25.5" x14ac:dyDescent="0.25">
      <c r="A74" s="45">
        <v>3212</v>
      </c>
      <c r="B74" s="46"/>
      <c r="C74" s="47"/>
      <c r="D74" s="20" t="s">
        <v>97</v>
      </c>
      <c r="E74" s="80">
        <v>61848.89</v>
      </c>
      <c r="F74" s="80">
        <v>78823.63</v>
      </c>
      <c r="G74" s="80">
        <v>88250</v>
      </c>
      <c r="H74" s="80">
        <v>88250</v>
      </c>
      <c r="I74" s="80">
        <v>88250</v>
      </c>
    </row>
    <row r="75" spans="1:14" x14ac:dyDescent="0.25">
      <c r="A75" s="45">
        <v>3236</v>
      </c>
      <c r="B75" s="46"/>
      <c r="C75" s="47"/>
      <c r="D75" s="20" t="s">
        <v>98</v>
      </c>
      <c r="E75" s="80">
        <v>0</v>
      </c>
      <c r="F75" s="80">
        <v>820.23</v>
      </c>
      <c r="G75" s="80">
        <v>820.23</v>
      </c>
      <c r="H75" s="80">
        <v>820.23</v>
      </c>
      <c r="I75" s="80">
        <v>820.23</v>
      </c>
      <c r="M75" s="53"/>
    </row>
    <row r="76" spans="1:14" ht="29.25" customHeight="1" x14ac:dyDescent="0.25">
      <c r="A76" s="45">
        <v>32995</v>
      </c>
      <c r="B76" s="46"/>
      <c r="C76" s="47"/>
      <c r="D76" s="20" t="s">
        <v>99</v>
      </c>
      <c r="E76" s="80">
        <v>1849.22</v>
      </c>
      <c r="F76" s="80">
        <v>6500</v>
      </c>
      <c r="G76" s="80">
        <v>6500</v>
      </c>
      <c r="H76" s="80">
        <v>6500</v>
      </c>
      <c r="I76" s="80">
        <v>6500</v>
      </c>
    </row>
    <row r="77" spans="1:14" x14ac:dyDescent="0.25">
      <c r="M77" s="53"/>
    </row>
    <row r="78" spans="1:14" ht="25.5" x14ac:dyDescent="0.25">
      <c r="A78" s="174" t="s">
        <v>100</v>
      </c>
      <c r="B78" s="175"/>
      <c r="C78" s="176"/>
      <c r="D78" s="63" t="s">
        <v>101</v>
      </c>
      <c r="E78" s="80"/>
      <c r="F78" s="80"/>
      <c r="G78" s="80"/>
      <c r="H78" s="80"/>
      <c r="I78" s="80"/>
    </row>
    <row r="79" spans="1:14" s="60" customFormat="1" x14ac:dyDescent="0.25">
      <c r="A79" s="174" t="s">
        <v>93</v>
      </c>
      <c r="B79" s="175"/>
      <c r="C79" s="176"/>
      <c r="D79" s="21" t="s">
        <v>131</v>
      </c>
      <c r="E79" s="58">
        <f>SUM(E80:E86)</f>
        <v>19042.849999999999</v>
      </c>
      <c r="F79" s="59">
        <f>SUM(F80:F85)</f>
        <v>19000</v>
      </c>
      <c r="G79" s="59">
        <f>SUM(G80:G86)</f>
        <v>19000</v>
      </c>
      <c r="H79" s="59">
        <f t="shared" ref="H79:I79" si="12">SUM(H80:H86)</f>
        <v>19000</v>
      </c>
      <c r="I79" s="59">
        <f t="shared" si="12"/>
        <v>19000</v>
      </c>
      <c r="M79" s="91"/>
      <c r="N79" s="91"/>
    </row>
    <row r="80" spans="1:14" x14ac:dyDescent="0.25">
      <c r="A80" s="45">
        <v>3211</v>
      </c>
      <c r="B80" s="46"/>
      <c r="C80" s="47"/>
      <c r="D80" s="20" t="s">
        <v>121</v>
      </c>
      <c r="E80" s="52">
        <v>679.4</v>
      </c>
      <c r="F80" s="55"/>
      <c r="G80" s="55"/>
      <c r="H80" s="55"/>
      <c r="I80" s="55"/>
    </row>
    <row r="81" spans="1:15" x14ac:dyDescent="0.25">
      <c r="A81" s="45">
        <v>3213</v>
      </c>
      <c r="B81" s="46"/>
      <c r="C81" s="47"/>
      <c r="D81" s="20" t="s">
        <v>223</v>
      </c>
      <c r="E81" s="52">
        <v>60</v>
      </c>
      <c r="F81" s="55"/>
      <c r="G81" s="55"/>
      <c r="H81" s="55"/>
      <c r="I81" s="55"/>
      <c r="O81" s="53"/>
    </row>
    <row r="82" spans="1:15" x14ac:dyDescent="0.25">
      <c r="A82" s="45">
        <v>3222</v>
      </c>
      <c r="B82" s="46"/>
      <c r="C82" s="47"/>
      <c r="D82" s="20" t="s">
        <v>149</v>
      </c>
      <c r="E82" s="52">
        <v>684.75</v>
      </c>
      <c r="F82" s="55"/>
      <c r="G82" s="55"/>
      <c r="H82" s="55"/>
      <c r="I82" s="55"/>
    </row>
    <row r="83" spans="1:15" x14ac:dyDescent="0.25">
      <c r="A83" s="45">
        <v>3231</v>
      </c>
      <c r="B83" s="46"/>
      <c r="C83" s="47"/>
      <c r="D83" s="20" t="s">
        <v>125</v>
      </c>
      <c r="E83" s="52">
        <v>1787.15</v>
      </c>
      <c r="F83" s="55"/>
      <c r="G83" s="55"/>
      <c r="H83" s="55"/>
      <c r="I83" s="55"/>
    </row>
    <row r="84" spans="1:15" x14ac:dyDescent="0.25">
      <c r="A84" s="45">
        <v>3237</v>
      </c>
      <c r="B84" s="46"/>
      <c r="C84" s="47"/>
      <c r="D84" s="20" t="s">
        <v>102</v>
      </c>
      <c r="E84" s="52">
        <v>3519.39</v>
      </c>
      <c r="F84" s="55">
        <v>5800</v>
      </c>
      <c r="G84" s="55">
        <v>5800</v>
      </c>
      <c r="H84" s="55">
        <v>5800</v>
      </c>
      <c r="I84" s="55">
        <v>5800</v>
      </c>
    </row>
    <row r="85" spans="1:15" ht="25.5" x14ac:dyDescent="0.25">
      <c r="A85" s="45">
        <v>3722</v>
      </c>
      <c r="B85" s="46"/>
      <c r="C85" s="47"/>
      <c r="D85" s="20" t="s">
        <v>224</v>
      </c>
      <c r="E85" s="52">
        <v>12312.16</v>
      </c>
      <c r="F85" s="55">
        <v>13200</v>
      </c>
      <c r="G85" s="55">
        <v>13200</v>
      </c>
      <c r="H85" s="55">
        <v>13200</v>
      </c>
      <c r="I85" s="55">
        <v>13200</v>
      </c>
    </row>
    <row r="86" spans="1:15" x14ac:dyDescent="0.25">
      <c r="A86" s="45">
        <v>38129</v>
      </c>
      <c r="B86" s="46"/>
      <c r="C86" s="47"/>
      <c r="D86" s="20" t="s">
        <v>225</v>
      </c>
      <c r="E86" s="52"/>
      <c r="F86" s="55"/>
      <c r="G86" s="55"/>
      <c r="H86" s="55"/>
      <c r="I86" s="55"/>
    </row>
    <row r="87" spans="1:15" x14ac:dyDescent="0.25">
      <c r="A87" s="45"/>
      <c r="B87" s="46"/>
      <c r="C87" s="47"/>
      <c r="D87" s="20"/>
      <c r="E87" s="52"/>
      <c r="F87" s="55"/>
      <c r="G87" s="55"/>
      <c r="H87" s="55"/>
      <c r="I87" s="55"/>
    </row>
    <row r="88" spans="1:15" s="60" customFormat="1" x14ac:dyDescent="0.25">
      <c r="A88" s="174" t="s">
        <v>93</v>
      </c>
      <c r="B88" s="175"/>
      <c r="C88" s="176"/>
      <c r="D88" s="21" t="s">
        <v>136</v>
      </c>
      <c r="E88" s="58">
        <f>SUM(E89)</f>
        <v>2697.32</v>
      </c>
      <c r="F88" s="59">
        <f>SUM(F89)</f>
        <v>1536.05</v>
      </c>
      <c r="G88" s="59">
        <f t="shared" ref="G88:I88" si="13">SUM(G89)</f>
        <v>1536.05</v>
      </c>
      <c r="H88" s="59">
        <f t="shared" si="13"/>
        <v>1536.05</v>
      </c>
      <c r="I88" s="59">
        <f t="shared" si="13"/>
        <v>1536.05</v>
      </c>
      <c r="N88" s="91"/>
    </row>
    <row r="89" spans="1:15" x14ac:dyDescent="0.25">
      <c r="A89" s="45">
        <v>3811</v>
      </c>
      <c r="B89" s="46"/>
      <c r="C89" s="47"/>
      <c r="D89" s="20" t="s">
        <v>136</v>
      </c>
      <c r="E89" s="52">
        <v>2697.32</v>
      </c>
      <c r="F89" s="55">
        <v>1536.05</v>
      </c>
      <c r="G89" s="55">
        <v>1536.05</v>
      </c>
      <c r="H89" s="55">
        <v>1536.05</v>
      </c>
      <c r="I89" s="57">
        <v>1536.05</v>
      </c>
    </row>
    <row r="90" spans="1:15" x14ac:dyDescent="0.25">
      <c r="A90" s="45"/>
      <c r="B90" s="46"/>
      <c r="C90" s="47"/>
      <c r="D90" s="20"/>
      <c r="E90" s="52"/>
      <c r="F90" s="55"/>
      <c r="G90" s="55"/>
      <c r="H90" s="55"/>
      <c r="I90" s="57"/>
    </row>
    <row r="91" spans="1:15" x14ac:dyDescent="0.25">
      <c r="A91" s="139"/>
      <c r="B91" s="140"/>
      <c r="C91" s="141"/>
      <c r="D91" s="138"/>
      <c r="E91" s="52"/>
      <c r="F91" s="55"/>
      <c r="G91" s="55"/>
      <c r="H91" s="55"/>
      <c r="I91" s="57"/>
    </row>
    <row r="92" spans="1:15" s="60" customFormat="1" ht="25.5" customHeight="1" x14ac:dyDescent="0.25">
      <c r="A92" s="189" t="s">
        <v>126</v>
      </c>
      <c r="B92" s="190"/>
      <c r="C92" s="191"/>
      <c r="D92" s="21" t="s">
        <v>105</v>
      </c>
      <c r="E92" s="58">
        <f>SUM(E105+E93)</f>
        <v>53309.37</v>
      </c>
      <c r="F92" s="59">
        <f>SUM(F93)</f>
        <v>42378.42</v>
      </c>
      <c r="G92" s="59">
        <f>SUM(G93)</f>
        <v>42378.42</v>
      </c>
      <c r="H92" s="59">
        <f t="shared" ref="H92:I92" si="14">SUM(H93)</f>
        <v>42378.42</v>
      </c>
      <c r="I92" s="59">
        <f t="shared" si="14"/>
        <v>42378.42</v>
      </c>
      <c r="N92" s="91"/>
    </row>
    <row r="93" spans="1:15" s="60" customFormat="1" ht="25.5" customHeight="1" x14ac:dyDescent="0.25">
      <c r="A93" s="189" t="s">
        <v>93</v>
      </c>
      <c r="B93" s="190"/>
      <c r="C93" s="191"/>
      <c r="D93" s="21" t="s">
        <v>130</v>
      </c>
      <c r="E93" s="58">
        <f>SUM(E94:E96)</f>
        <v>53309.37</v>
      </c>
      <c r="F93" s="59">
        <f>SUM(F96)</f>
        <v>42378.42</v>
      </c>
      <c r="G93" s="59">
        <f>SUM(G96)</f>
        <v>42378.42</v>
      </c>
      <c r="H93" s="59">
        <f>SUM(H96)</f>
        <v>42378.42</v>
      </c>
      <c r="I93" s="59">
        <f>SUM(I96)</f>
        <v>42378.42</v>
      </c>
      <c r="N93" s="91"/>
    </row>
    <row r="94" spans="1:15" ht="19.5" customHeight="1" x14ac:dyDescent="0.25">
      <c r="A94" s="43">
        <v>4223</v>
      </c>
      <c r="B94" s="74"/>
      <c r="C94" s="75"/>
      <c r="D94" s="20" t="s">
        <v>226</v>
      </c>
      <c r="E94" s="52">
        <v>1150</v>
      </c>
      <c r="F94" s="55"/>
      <c r="G94" s="55"/>
      <c r="H94" s="55"/>
      <c r="I94" s="55"/>
    </row>
    <row r="95" spans="1:15" ht="15.75" customHeight="1" x14ac:dyDescent="0.25">
      <c r="A95" s="43">
        <v>4227</v>
      </c>
      <c r="B95" s="74"/>
      <c r="C95" s="75"/>
      <c r="D95" s="20" t="s">
        <v>227</v>
      </c>
      <c r="E95" s="52">
        <v>1750</v>
      </c>
      <c r="F95" s="55"/>
      <c r="G95" s="55"/>
      <c r="H95" s="55"/>
      <c r="I95" s="55"/>
    </row>
    <row r="96" spans="1:15" x14ac:dyDescent="0.25">
      <c r="A96" s="43">
        <v>4241</v>
      </c>
      <c r="B96" s="44"/>
      <c r="C96" s="20"/>
      <c r="D96" s="20" t="s">
        <v>138</v>
      </c>
      <c r="E96" s="52">
        <v>50409.37</v>
      </c>
      <c r="F96" s="55">
        <v>42378.42</v>
      </c>
      <c r="G96" s="55">
        <v>42378.42</v>
      </c>
      <c r="H96" s="55">
        <v>42378.42</v>
      </c>
      <c r="I96" s="55">
        <v>42378.42</v>
      </c>
    </row>
    <row r="97" spans="1:14" x14ac:dyDescent="0.25">
      <c r="A97" s="43"/>
      <c r="B97" s="44"/>
      <c r="C97" s="20"/>
      <c r="D97" s="20"/>
      <c r="E97" s="52"/>
      <c r="F97" s="55"/>
      <c r="G97" s="55"/>
      <c r="H97" s="55"/>
      <c r="I97" s="55"/>
    </row>
    <row r="98" spans="1:14" ht="15" customHeight="1" x14ac:dyDescent="0.25">
      <c r="A98" s="189" t="s">
        <v>103</v>
      </c>
      <c r="B98" s="190"/>
      <c r="C98" s="191"/>
      <c r="D98" s="21" t="s">
        <v>137</v>
      </c>
      <c r="E98" s="58">
        <f>SUM(E100:E103)</f>
        <v>5716.84</v>
      </c>
      <c r="F98" s="134">
        <f>SUM(F99+F105)</f>
        <v>1332.1499999999999</v>
      </c>
      <c r="G98" s="134">
        <f>SUM(G105+G99)</f>
        <v>1632.15</v>
      </c>
      <c r="H98" s="134">
        <f>SUM(H105+H99)</f>
        <v>840</v>
      </c>
      <c r="I98" s="134">
        <f>SUM(I105+I99)</f>
        <v>840</v>
      </c>
    </row>
    <row r="99" spans="1:14" s="60" customFormat="1" x14ac:dyDescent="0.25">
      <c r="A99" s="48">
        <v>32</v>
      </c>
      <c r="B99" s="49"/>
      <c r="C99" s="21"/>
      <c r="D99" s="21" t="s">
        <v>27</v>
      </c>
      <c r="E99" s="58">
        <f>SUM(E100:E103)</f>
        <v>5716.84</v>
      </c>
      <c r="F99" s="134">
        <f>SUM(F100:F103)</f>
        <v>1082.1499999999999</v>
      </c>
      <c r="G99" s="134">
        <f>SUM(G100:G103)</f>
        <v>1332.15</v>
      </c>
      <c r="H99" s="134">
        <f>SUM(H100:H103)</f>
        <v>540</v>
      </c>
      <c r="I99" s="134">
        <f>SUM(I100:I103)</f>
        <v>540</v>
      </c>
      <c r="N99" s="91"/>
    </row>
    <row r="100" spans="1:14" x14ac:dyDescent="0.25">
      <c r="A100" s="43">
        <v>3222</v>
      </c>
      <c r="B100" s="44"/>
      <c r="C100" s="20"/>
      <c r="D100" s="20" t="s">
        <v>72</v>
      </c>
      <c r="E100" s="52">
        <v>1139.17</v>
      </c>
      <c r="F100" s="135">
        <v>302.14999999999998</v>
      </c>
      <c r="G100" s="135">
        <v>302.14999999999998</v>
      </c>
      <c r="H100" s="135">
        <v>302.14999999999998</v>
      </c>
      <c r="I100" s="135">
        <v>302.14999999999998</v>
      </c>
    </row>
    <row r="101" spans="1:14" x14ac:dyDescent="0.25">
      <c r="A101" s="43">
        <v>3232</v>
      </c>
      <c r="B101" s="44"/>
      <c r="C101" s="20"/>
      <c r="D101" s="20" t="s">
        <v>233</v>
      </c>
      <c r="E101" s="52">
        <v>4044.5</v>
      </c>
      <c r="F101" s="135"/>
      <c r="G101" s="135"/>
      <c r="H101" s="135"/>
      <c r="I101" s="135"/>
    </row>
    <row r="102" spans="1:14" x14ac:dyDescent="0.25">
      <c r="A102" s="43">
        <v>3237</v>
      </c>
      <c r="B102" s="44"/>
      <c r="C102" s="20"/>
      <c r="D102" s="20" t="s">
        <v>102</v>
      </c>
      <c r="E102" s="52">
        <v>107.01</v>
      </c>
      <c r="F102" s="135">
        <v>542.15</v>
      </c>
      <c r="G102" s="135"/>
      <c r="H102" s="135"/>
      <c r="I102" s="135"/>
    </row>
    <row r="103" spans="1:14" x14ac:dyDescent="0.25">
      <c r="A103" s="43">
        <v>3299</v>
      </c>
      <c r="B103" s="44"/>
      <c r="C103" s="20"/>
      <c r="D103" s="20" t="s">
        <v>172</v>
      </c>
      <c r="E103" s="52">
        <v>426.16</v>
      </c>
      <c r="F103" s="135">
        <v>237.85</v>
      </c>
      <c r="G103" s="135">
        <v>1030</v>
      </c>
      <c r="H103" s="135">
        <v>237.85</v>
      </c>
      <c r="I103" s="135">
        <v>237.85</v>
      </c>
    </row>
    <row r="104" spans="1:14" x14ac:dyDescent="0.25">
      <c r="A104" s="43"/>
      <c r="B104" s="44"/>
      <c r="C104" s="20"/>
      <c r="D104" s="20"/>
      <c r="E104" s="52"/>
      <c r="F104" s="135"/>
      <c r="G104" s="135"/>
      <c r="H104" s="135"/>
      <c r="I104" s="135"/>
    </row>
    <row r="105" spans="1:14" s="60" customFormat="1" x14ac:dyDescent="0.25">
      <c r="A105" s="189" t="s">
        <v>103</v>
      </c>
      <c r="B105" s="190"/>
      <c r="C105" s="191"/>
      <c r="D105" s="21" t="s">
        <v>137</v>
      </c>
      <c r="E105" s="58"/>
      <c r="F105" s="134">
        <f>SUM(F106:F107)</f>
        <v>250</v>
      </c>
      <c r="G105" s="134">
        <f>SUM(G106:G107)</f>
        <v>300</v>
      </c>
      <c r="H105" s="134">
        <f>SUM(H106:H107)</f>
        <v>300</v>
      </c>
      <c r="I105" s="134">
        <f>SUM(I106:I107)</f>
        <v>300</v>
      </c>
      <c r="N105" s="91"/>
    </row>
    <row r="106" spans="1:14" s="60" customFormat="1" x14ac:dyDescent="0.25">
      <c r="A106" s="43">
        <v>4221</v>
      </c>
      <c r="B106" s="76"/>
      <c r="C106" s="77"/>
      <c r="D106" s="20" t="s">
        <v>139</v>
      </c>
      <c r="E106" s="52"/>
      <c r="F106" s="135">
        <v>250</v>
      </c>
      <c r="G106" s="135">
        <v>300</v>
      </c>
      <c r="H106" s="135">
        <v>300</v>
      </c>
      <c r="I106" s="135">
        <v>300</v>
      </c>
      <c r="N106" s="91"/>
    </row>
    <row r="107" spans="1:14" x14ac:dyDescent="0.25">
      <c r="A107" s="43"/>
      <c r="B107" s="44"/>
      <c r="C107" s="20"/>
      <c r="D107" s="20"/>
      <c r="E107" s="52"/>
      <c r="F107" s="135"/>
      <c r="G107" s="135"/>
      <c r="H107" s="135"/>
      <c r="I107" s="135"/>
    </row>
    <row r="108" spans="1:14" x14ac:dyDescent="0.25">
      <c r="A108" s="45"/>
      <c r="B108" s="46"/>
      <c r="C108" s="47"/>
      <c r="D108" s="20"/>
      <c r="E108" s="52"/>
      <c r="F108" s="55"/>
      <c r="G108" s="55"/>
      <c r="H108" s="55"/>
      <c r="I108" s="57"/>
    </row>
    <row r="109" spans="1:14" s="60" customFormat="1" ht="25.5" x14ac:dyDescent="0.25">
      <c r="A109" s="189" t="s">
        <v>127</v>
      </c>
      <c r="B109" s="190"/>
      <c r="C109" s="191"/>
      <c r="D109" s="21" t="s">
        <v>128</v>
      </c>
      <c r="E109" s="58">
        <f>SUM(E110)</f>
        <v>41794.450000000004</v>
      </c>
      <c r="F109" s="59">
        <f>SUM(F110)</f>
        <v>53893</v>
      </c>
      <c r="G109" s="59">
        <f>SUM(G111:G114)</f>
        <v>58490</v>
      </c>
      <c r="H109" s="59">
        <f>SUM(H111:H114)</f>
        <v>58490</v>
      </c>
      <c r="I109" s="59">
        <f>SUM(I111:I114)</f>
        <v>58490</v>
      </c>
      <c r="N109" s="91"/>
    </row>
    <row r="110" spans="1:14" s="60" customFormat="1" x14ac:dyDescent="0.25">
      <c r="A110" s="174" t="s">
        <v>93</v>
      </c>
      <c r="B110" s="175"/>
      <c r="C110" s="176"/>
      <c r="D110" s="21" t="s">
        <v>130</v>
      </c>
      <c r="E110" s="58">
        <f>SUM(E111:E115)</f>
        <v>41794.450000000004</v>
      </c>
      <c r="F110" s="59">
        <f>SUM(F111:F113)</f>
        <v>53893</v>
      </c>
      <c r="G110" s="59">
        <f>SUM(G111:G114)</f>
        <v>58490</v>
      </c>
      <c r="H110" s="59">
        <f>SUM(H111:H114)</f>
        <v>58490</v>
      </c>
      <c r="I110" s="59">
        <f t="shared" ref="I110" si="15">SUM(I111:I113)</f>
        <v>55990</v>
      </c>
      <c r="N110" s="91"/>
    </row>
    <row r="111" spans="1:14" x14ac:dyDescent="0.25">
      <c r="A111" s="186">
        <v>3111</v>
      </c>
      <c r="B111" s="187"/>
      <c r="C111" s="188"/>
      <c r="D111" s="20" t="s">
        <v>94</v>
      </c>
      <c r="E111" s="52">
        <v>34930.870000000003</v>
      </c>
      <c r="F111" s="55">
        <v>44200</v>
      </c>
      <c r="G111" s="55">
        <v>46000</v>
      </c>
      <c r="H111" s="55">
        <v>46000</v>
      </c>
      <c r="I111" s="55">
        <v>46000</v>
      </c>
    </row>
    <row r="112" spans="1:14" x14ac:dyDescent="0.25">
      <c r="A112" s="43">
        <v>3121</v>
      </c>
      <c r="B112" s="74"/>
      <c r="C112" s="75"/>
      <c r="D112" s="20" t="s">
        <v>119</v>
      </c>
      <c r="E112" s="52">
        <v>1100</v>
      </c>
      <c r="F112" s="55">
        <v>2400</v>
      </c>
      <c r="G112" s="55">
        <v>2400</v>
      </c>
      <c r="H112" s="55">
        <v>2400</v>
      </c>
      <c r="I112" s="55">
        <v>2400</v>
      </c>
    </row>
    <row r="113" spans="1:14" x14ac:dyDescent="0.25">
      <c r="A113" s="43">
        <v>3132</v>
      </c>
      <c r="B113" s="74"/>
      <c r="C113" s="75"/>
      <c r="D113" s="20" t="s">
        <v>129</v>
      </c>
      <c r="E113" s="52">
        <v>5763.58</v>
      </c>
      <c r="F113" s="55">
        <v>7293</v>
      </c>
      <c r="G113" s="55">
        <v>7590</v>
      </c>
      <c r="H113" s="55">
        <v>7590</v>
      </c>
      <c r="I113" s="55">
        <v>7590</v>
      </c>
    </row>
    <row r="114" spans="1:14" ht="25.5" x14ac:dyDescent="0.25">
      <c r="A114" s="43">
        <v>3212</v>
      </c>
      <c r="B114" s="74"/>
      <c r="C114" s="75"/>
      <c r="D114" s="20" t="s">
        <v>97</v>
      </c>
      <c r="E114" s="52"/>
      <c r="F114" s="55"/>
      <c r="G114" s="55">
        <v>2500</v>
      </c>
      <c r="H114" s="55">
        <v>2500</v>
      </c>
      <c r="I114" s="55">
        <v>2500</v>
      </c>
    </row>
    <row r="115" spans="1:14" x14ac:dyDescent="0.25">
      <c r="A115" s="186">
        <v>3222</v>
      </c>
      <c r="B115" s="187"/>
      <c r="C115" s="188"/>
      <c r="D115" s="20" t="s">
        <v>72</v>
      </c>
      <c r="E115" s="52"/>
      <c r="F115" s="55"/>
      <c r="G115" s="55"/>
      <c r="H115" s="55"/>
      <c r="I115" s="55"/>
    </row>
    <row r="116" spans="1:14" x14ac:dyDescent="0.25">
      <c r="A116" s="43"/>
      <c r="B116" s="44"/>
      <c r="C116" s="20"/>
      <c r="D116" s="20"/>
      <c r="E116" s="52"/>
      <c r="F116" s="55"/>
      <c r="G116" s="55"/>
      <c r="H116" s="55"/>
      <c r="I116" s="57"/>
    </row>
    <row r="117" spans="1:14" s="60" customFormat="1" ht="25.5" customHeight="1" x14ac:dyDescent="0.25">
      <c r="A117" s="189" t="s">
        <v>111</v>
      </c>
      <c r="B117" s="190"/>
      <c r="C117" s="191"/>
      <c r="D117" s="21" t="s">
        <v>112</v>
      </c>
      <c r="E117" s="58">
        <f t="shared" ref="E117:G118" si="16">SUM(E118)</f>
        <v>10153.32</v>
      </c>
      <c r="F117" s="59">
        <f t="shared" si="16"/>
        <v>10153.32</v>
      </c>
      <c r="G117" s="134">
        <f t="shared" si="16"/>
        <v>10667.06</v>
      </c>
      <c r="H117" s="134">
        <f t="shared" ref="H117:I118" si="17">SUM(H118)</f>
        <v>10667.06</v>
      </c>
      <c r="I117" s="59">
        <f t="shared" si="17"/>
        <v>10667.06</v>
      </c>
      <c r="N117" s="91"/>
    </row>
    <row r="118" spans="1:14" s="60" customFormat="1" ht="25.5" customHeight="1" x14ac:dyDescent="0.25">
      <c r="A118" s="174" t="s">
        <v>113</v>
      </c>
      <c r="B118" s="175"/>
      <c r="C118" s="176"/>
      <c r="D118" s="21" t="s">
        <v>133</v>
      </c>
      <c r="E118" s="58">
        <f t="shared" si="16"/>
        <v>10153.32</v>
      </c>
      <c r="F118" s="59">
        <f t="shared" si="16"/>
        <v>10153.32</v>
      </c>
      <c r="G118" s="134">
        <f t="shared" si="16"/>
        <v>10667.06</v>
      </c>
      <c r="H118" s="134">
        <f t="shared" si="17"/>
        <v>10667.06</v>
      </c>
      <c r="I118" s="59">
        <f t="shared" si="17"/>
        <v>10667.06</v>
      </c>
      <c r="N118" s="91"/>
    </row>
    <row r="119" spans="1:14" x14ac:dyDescent="0.25">
      <c r="A119" s="43">
        <v>3238</v>
      </c>
      <c r="B119" s="44"/>
      <c r="C119" s="20"/>
      <c r="D119" s="20" t="s">
        <v>82</v>
      </c>
      <c r="E119" s="52">
        <v>10153.32</v>
      </c>
      <c r="F119" s="55">
        <v>10153.32</v>
      </c>
      <c r="G119" s="135">
        <v>10667.06</v>
      </c>
      <c r="H119" s="135">
        <v>10667.06</v>
      </c>
      <c r="I119" s="55">
        <v>10667.06</v>
      </c>
    </row>
    <row r="120" spans="1:14" x14ac:dyDescent="0.25">
      <c r="A120" s="43"/>
      <c r="B120" s="44"/>
      <c r="C120" s="20"/>
      <c r="D120" s="20"/>
      <c r="E120" s="52"/>
      <c r="F120" s="55"/>
      <c r="G120" s="55"/>
      <c r="H120" s="55"/>
      <c r="I120" s="57"/>
    </row>
    <row r="121" spans="1:14" s="60" customFormat="1" x14ac:dyDescent="0.25">
      <c r="A121" s="174" t="s">
        <v>114</v>
      </c>
      <c r="B121" s="175"/>
      <c r="C121" s="176"/>
      <c r="D121" s="21" t="s">
        <v>115</v>
      </c>
      <c r="E121" s="58"/>
      <c r="F121" s="134">
        <f t="shared" ref="F121:F122" si="18">SUM(F122)</f>
        <v>5184.8999999999996</v>
      </c>
      <c r="G121" s="134"/>
      <c r="H121" s="134"/>
      <c r="I121" s="134"/>
      <c r="N121" s="91"/>
    </row>
    <row r="122" spans="1:14" s="60" customFormat="1" x14ac:dyDescent="0.25">
      <c r="A122" s="174" t="s">
        <v>116</v>
      </c>
      <c r="B122" s="175"/>
      <c r="C122" s="176"/>
      <c r="D122" s="21" t="s">
        <v>134</v>
      </c>
      <c r="E122" s="58"/>
      <c r="F122" s="134">
        <f t="shared" si="18"/>
        <v>5184.8999999999996</v>
      </c>
      <c r="G122" s="134"/>
      <c r="H122" s="134"/>
      <c r="I122" s="134"/>
      <c r="N122" s="91"/>
    </row>
    <row r="123" spans="1:14" x14ac:dyDescent="0.25">
      <c r="A123" s="43">
        <v>3222</v>
      </c>
      <c r="B123" s="44"/>
      <c r="C123" s="20"/>
      <c r="D123" s="20" t="s">
        <v>72</v>
      </c>
      <c r="E123" s="52"/>
      <c r="F123" s="135">
        <v>5184.8999999999996</v>
      </c>
      <c r="G123" s="135"/>
      <c r="H123" s="135"/>
      <c r="I123" s="135"/>
    </row>
    <row r="124" spans="1:14" x14ac:dyDescent="0.25">
      <c r="A124" s="48"/>
      <c r="B124" s="49"/>
      <c r="C124" s="21"/>
      <c r="D124" s="44"/>
      <c r="E124" s="81"/>
      <c r="F124" s="81"/>
      <c r="G124" s="82"/>
      <c r="H124" s="52"/>
      <c r="I124" s="55"/>
      <c r="J124" s="78"/>
      <c r="K124" s="78"/>
      <c r="L124" s="78"/>
    </row>
    <row r="125" spans="1:14" x14ac:dyDescent="0.25">
      <c r="A125" s="43"/>
      <c r="B125" s="49"/>
      <c r="C125" s="21"/>
      <c r="D125" s="44"/>
      <c r="E125" s="81"/>
      <c r="F125" s="81"/>
      <c r="G125" s="82"/>
      <c r="H125" s="52"/>
      <c r="I125" s="55"/>
      <c r="J125" s="78"/>
      <c r="K125" s="78"/>
      <c r="L125" s="78"/>
    </row>
    <row r="126" spans="1:14" x14ac:dyDescent="0.25">
      <c r="A126" s="174" t="s">
        <v>150</v>
      </c>
      <c r="B126" s="175"/>
      <c r="C126" s="176"/>
      <c r="D126" s="49"/>
      <c r="E126" s="86"/>
      <c r="F126" s="81"/>
      <c r="G126" s="82"/>
      <c r="H126" s="52"/>
      <c r="I126" s="55"/>
      <c r="J126" s="78"/>
      <c r="K126" s="78"/>
      <c r="L126" s="78"/>
    </row>
    <row r="127" spans="1:14" ht="25.5" customHeight="1" x14ac:dyDescent="0.25">
      <c r="A127" s="174" t="s">
        <v>239</v>
      </c>
      <c r="B127" s="175"/>
      <c r="C127" s="176"/>
      <c r="D127" s="131" t="s">
        <v>239</v>
      </c>
      <c r="E127" s="131"/>
      <c r="F127" s="132">
        <f>SUM(F128)</f>
        <v>17793.650000000001</v>
      </c>
      <c r="G127" s="81"/>
      <c r="H127" s="55"/>
      <c r="I127" s="55"/>
      <c r="J127" s="78"/>
      <c r="K127" s="78"/>
      <c r="L127" s="78"/>
    </row>
    <row r="128" spans="1:14" x14ac:dyDescent="0.25">
      <c r="A128" s="174" t="s">
        <v>113</v>
      </c>
      <c r="B128" s="175"/>
      <c r="C128" s="176"/>
      <c r="D128" s="21" t="s">
        <v>133</v>
      </c>
      <c r="E128" s="86"/>
      <c r="F128" s="85">
        <f>SUM(F129)</f>
        <v>17793.650000000001</v>
      </c>
      <c r="G128" s="82"/>
      <c r="H128" s="52"/>
      <c r="I128" s="55"/>
      <c r="J128" s="78"/>
      <c r="K128" s="78"/>
      <c r="L128" s="78"/>
    </row>
    <row r="129" spans="1:14" x14ac:dyDescent="0.25">
      <c r="A129" s="43">
        <v>4511</v>
      </c>
      <c r="B129" s="49"/>
      <c r="C129" s="21"/>
      <c r="D129" s="44" t="s">
        <v>153</v>
      </c>
      <c r="E129" s="85"/>
      <c r="F129" s="85">
        <v>17793.650000000001</v>
      </c>
      <c r="G129" s="82"/>
      <c r="H129" s="52"/>
      <c r="I129" s="55"/>
      <c r="J129" s="78"/>
      <c r="K129" s="78"/>
      <c r="L129" s="78"/>
    </row>
    <row r="130" spans="1:14" x14ac:dyDescent="0.25">
      <c r="A130" s="43"/>
      <c r="B130" s="49"/>
      <c r="C130" s="21"/>
      <c r="D130" s="44"/>
      <c r="E130" s="85"/>
      <c r="F130" s="81"/>
      <c r="G130" s="82"/>
      <c r="H130" s="52"/>
      <c r="I130" s="55"/>
      <c r="J130" s="78"/>
      <c r="K130" s="78"/>
      <c r="L130" s="78"/>
    </row>
    <row r="131" spans="1:14" x14ac:dyDescent="0.25">
      <c r="A131" s="174" t="s">
        <v>151</v>
      </c>
      <c r="B131" s="175"/>
      <c r="C131" s="176"/>
      <c r="D131" s="21" t="s">
        <v>152</v>
      </c>
      <c r="E131" s="86"/>
      <c r="F131" s="81"/>
      <c r="G131" s="82"/>
      <c r="H131" s="52"/>
      <c r="I131" s="55"/>
      <c r="J131" s="78"/>
      <c r="K131" s="78"/>
      <c r="L131" s="78"/>
    </row>
    <row r="132" spans="1:14" x14ac:dyDescent="0.25">
      <c r="A132" s="43">
        <v>4511</v>
      </c>
      <c r="B132" s="49"/>
      <c r="C132" s="21"/>
      <c r="D132" s="44" t="s">
        <v>153</v>
      </c>
      <c r="E132" s="85"/>
      <c r="F132" s="81"/>
      <c r="G132" s="82"/>
      <c r="H132" s="52"/>
      <c r="I132" s="55"/>
      <c r="J132" s="78"/>
      <c r="K132" s="78"/>
      <c r="L132" s="78"/>
    </row>
    <row r="133" spans="1:14" x14ac:dyDescent="0.25">
      <c r="A133" s="43"/>
      <c r="B133" s="49"/>
      <c r="C133" s="21"/>
      <c r="D133" s="44"/>
      <c r="E133" s="85"/>
      <c r="F133" s="81"/>
      <c r="G133" s="82"/>
      <c r="H133" s="52"/>
      <c r="I133" s="55"/>
      <c r="J133" s="78"/>
      <c r="K133" s="78"/>
      <c r="L133" s="78"/>
    </row>
    <row r="134" spans="1:14" x14ac:dyDescent="0.25">
      <c r="A134" s="43"/>
      <c r="B134" s="49"/>
      <c r="C134" s="21"/>
      <c r="D134" s="44"/>
      <c r="E134" s="85"/>
      <c r="F134" s="81"/>
      <c r="G134" s="82"/>
      <c r="H134" s="52"/>
      <c r="I134" s="55"/>
      <c r="J134" s="78"/>
      <c r="K134" s="78"/>
      <c r="L134" s="78"/>
    </row>
    <row r="135" spans="1:14" ht="30.75" customHeight="1" x14ac:dyDescent="0.25">
      <c r="A135" s="174" t="s">
        <v>240</v>
      </c>
      <c r="B135" s="175"/>
      <c r="C135" s="176"/>
      <c r="D135" s="97" t="s">
        <v>241</v>
      </c>
      <c r="E135" s="86"/>
      <c r="F135" s="106">
        <f>SUM(F136)</f>
        <v>5000</v>
      </c>
      <c r="G135" s="82"/>
      <c r="H135" s="52"/>
      <c r="I135" s="55"/>
      <c r="J135" s="78"/>
      <c r="K135" s="78"/>
      <c r="L135" s="78"/>
    </row>
    <row r="136" spans="1:14" x14ac:dyDescent="0.25">
      <c r="A136" s="174" t="s">
        <v>178</v>
      </c>
      <c r="B136" s="175"/>
      <c r="C136" s="176"/>
      <c r="D136" s="21" t="s">
        <v>133</v>
      </c>
      <c r="E136" s="86"/>
      <c r="F136" s="130">
        <f>SUM(F137)</f>
        <v>5000</v>
      </c>
      <c r="G136" s="82"/>
      <c r="H136" s="52"/>
      <c r="I136" s="55"/>
      <c r="J136" s="78"/>
      <c r="K136" s="78"/>
      <c r="L136" s="78"/>
    </row>
    <row r="137" spans="1:14" x14ac:dyDescent="0.25">
      <c r="A137" s="43">
        <v>4511</v>
      </c>
      <c r="B137" s="49"/>
      <c r="C137" s="21"/>
      <c r="D137" s="44" t="s">
        <v>154</v>
      </c>
      <c r="E137" s="85"/>
      <c r="F137" s="130">
        <v>5000</v>
      </c>
      <c r="G137" s="82"/>
      <c r="H137" s="52"/>
      <c r="I137" s="55"/>
      <c r="J137" s="78"/>
      <c r="K137" s="78"/>
      <c r="L137" s="79"/>
    </row>
    <row r="138" spans="1:14" x14ac:dyDescent="0.25">
      <c r="A138" s="43"/>
      <c r="B138" s="49"/>
      <c r="C138" s="21"/>
      <c r="D138" s="44"/>
      <c r="E138" s="85"/>
      <c r="F138" s="81"/>
      <c r="G138" s="82"/>
      <c r="H138" s="52"/>
      <c r="I138" s="55"/>
      <c r="J138" s="78"/>
      <c r="K138" s="78"/>
      <c r="L138" s="79"/>
    </row>
    <row r="139" spans="1:14" x14ac:dyDescent="0.25">
      <c r="A139" s="174"/>
      <c r="B139" s="175"/>
      <c r="C139" s="176"/>
      <c r="D139" s="21"/>
      <c r="E139" s="86"/>
      <c r="F139" s="81"/>
      <c r="G139" s="82"/>
      <c r="H139" s="52"/>
      <c r="I139" s="55"/>
      <c r="J139" s="78"/>
      <c r="K139" s="78"/>
      <c r="L139" s="79"/>
    </row>
    <row r="140" spans="1:14" ht="25.5" x14ac:dyDescent="0.25">
      <c r="A140" s="174" t="s">
        <v>170</v>
      </c>
      <c r="B140" s="175"/>
      <c r="C140" s="176"/>
      <c r="D140" s="97" t="s">
        <v>171</v>
      </c>
      <c r="E140" s="86">
        <f>SUM(E141)</f>
        <v>24006.25</v>
      </c>
      <c r="F140" s="86"/>
      <c r="G140" s="82"/>
      <c r="H140" s="52"/>
      <c r="I140" s="55"/>
      <c r="J140" s="78"/>
      <c r="K140" s="78"/>
      <c r="L140" s="79"/>
    </row>
    <row r="141" spans="1:14" s="60" customFormat="1" x14ac:dyDescent="0.25">
      <c r="A141" s="174" t="s">
        <v>113</v>
      </c>
      <c r="B141" s="175"/>
      <c r="C141" s="176"/>
      <c r="D141" s="21" t="s">
        <v>133</v>
      </c>
      <c r="E141" s="86">
        <f>SUM(E142)</f>
        <v>24006.25</v>
      </c>
      <c r="F141" s="86"/>
      <c r="G141" s="82"/>
      <c r="H141" s="52"/>
      <c r="I141" s="55"/>
      <c r="N141" s="91"/>
    </row>
    <row r="142" spans="1:14" s="60" customFormat="1" x14ac:dyDescent="0.25">
      <c r="A142" s="43">
        <v>4511</v>
      </c>
      <c r="B142" s="49"/>
      <c r="C142" s="21"/>
      <c r="D142" s="44" t="s">
        <v>154</v>
      </c>
      <c r="E142" s="85">
        <v>24006.25</v>
      </c>
      <c r="F142" s="85"/>
      <c r="G142" s="82"/>
      <c r="H142" s="52"/>
      <c r="I142" s="55"/>
      <c r="N142" s="91"/>
    </row>
    <row r="143" spans="1:14" s="60" customFormat="1" x14ac:dyDescent="0.25">
      <c r="A143" s="43"/>
      <c r="B143" s="49"/>
      <c r="C143" s="21"/>
      <c r="D143" s="44"/>
      <c r="E143" s="85"/>
      <c r="F143" s="81"/>
      <c r="G143" s="82"/>
      <c r="H143" s="52"/>
      <c r="I143" s="55"/>
      <c r="N143" s="91"/>
    </row>
    <row r="144" spans="1:14" ht="1.5" customHeight="1" x14ac:dyDescent="0.25">
      <c r="A144" s="48"/>
      <c r="B144" s="49"/>
      <c r="C144" s="21"/>
      <c r="D144" s="44"/>
      <c r="E144" s="81"/>
      <c r="F144" s="81"/>
      <c r="G144" s="82"/>
      <c r="H144" s="52"/>
      <c r="I144" s="55"/>
    </row>
    <row r="145" spans="1:14" x14ac:dyDescent="0.25">
      <c r="A145" s="65"/>
      <c r="B145" s="66"/>
      <c r="C145" s="67"/>
      <c r="D145" s="49"/>
      <c r="E145" s="59"/>
      <c r="F145" s="59"/>
      <c r="G145" s="59"/>
      <c r="H145" s="59"/>
      <c r="I145" s="83"/>
    </row>
    <row r="146" spans="1:14" x14ac:dyDescent="0.25">
      <c r="A146" s="177" t="s">
        <v>103</v>
      </c>
      <c r="B146" s="178"/>
      <c r="C146" s="179"/>
      <c r="D146" s="64" t="s">
        <v>137</v>
      </c>
      <c r="E146" s="58">
        <f>SUM(E147)</f>
        <v>1989.88</v>
      </c>
      <c r="F146" s="59">
        <f>SUM(F147)</f>
        <v>1667.67</v>
      </c>
      <c r="G146" s="59"/>
      <c r="H146" s="59"/>
      <c r="I146" s="83"/>
    </row>
    <row r="147" spans="1:14" x14ac:dyDescent="0.25">
      <c r="A147" s="45">
        <v>5445</v>
      </c>
      <c r="B147" s="46"/>
      <c r="C147" s="47"/>
      <c r="D147" s="20" t="s">
        <v>104</v>
      </c>
      <c r="E147" s="52">
        <v>1989.88</v>
      </c>
      <c r="F147" s="55">
        <v>1667.67</v>
      </c>
      <c r="G147" s="55"/>
      <c r="H147" s="55"/>
      <c r="I147" s="57"/>
    </row>
    <row r="148" spans="1:14" s="90" customFormat="1" ht="15.75" customHeight="1" x14ac:dyDescent="0.25">
      <c r="A148" s="45"/>
      <c r="B148" s="46"/>
      <c r="C148" s="47"/>
      <c r="D148" s="20"/>
      <c r="E148" s="52"/>
      <c r="F148" s="55"/>
      <c r="G148" s="55"/>
      <c r="H148" s="55"/>
      <c r="I148" s="57"/>
      <c r="N148" s="98"/>
    </row>
    <row r="149" spans="1:14" ht="31.5" customHeight="1" x14ac:dyDescent="0.25">
      <c r="A149" s="174" t="s">
        <v>117</v>
      </c>
      <c r="B149" s="175"/>
      <c r="C149" s="176"/>
      <c r="D149" s="63" t="s">
        <v>118</v>
      </c>
      <c r="E149" s="84">
        <f>SUM(E150+E157)</f>
        <v>47360.659999999996</v>
      </c>
      <c r="F149" s="84"/>
      <c r="G149" s="84"/>
      <c r="H149" s="84"/>
      <c r="I149" s="84"/>
    </row>
    <row r="150" spans="1:14" x14ac:dyDescent="0.25">
      <c r="A150" s="183" t="s">
        <v>116</v>
      </c>
      <c r="B150" s="184"/>
      <c r="C150" s="185"/>
      <c r="D150" s="64" t="s">
        <v>130</v>
      </c>
      <c r="E150" s="84">
        <f>SUM(E151:E155)</f>
        <v>3073.57</v>
      </c>
      <c r="F150" s="84"/>
      <c r="G150" s="84"/>
      <c r="H150" s="84"/>
      <c r="I150" s="84"/>
    </row>
    <row r="151" spans="1:14" x14ac:dyDescent="0.25">
      <c r="A151" s="70">
        <v>3111</v>
      </c>
      <c r="B151" s="71"/>
      <c r="C151" s="69"/>
      <c r="D151" s="69" t="s">
        <v>94</v>
      </c>
      <c r="E151" s="80"/>
      <c r="F151" s="80"/>
      <c r="G151" s="80"/>
      <c r="H151" s="80"/>
      <c r="I151" s="80"/>
    </row>
    <row r="152" spans="1:14" x14ac:dyDescent="0.25">
      <c r="A152" s="70">
        <v>3121</v>
      </c>
      <c r="B152" s="71"/>
      <c r="C152" s="69"/>
      <c r="D152" s="69" t="s">
        <v>119</v>
      </c>
      <c r="E152" s="80"/>
      <c r="F152" s="80"/>
      <c r="G152" s="80"/>
      <c r="H152" s="80"/>
      <c r="I152" s="80"/>
    </row>
    <row r="153" spans="1:14" x14ac:dyDescent="0.25">
      <c r="A153" s="70">
        <v>3132</v>
      </c>
      <c r="B153" s="71"/>
      <c r="C153" s="69"/>
      <c r="D153" s="69" t="s">
        <v>120</v>
      </c>
      <c r="E153" s="80"/>
      <c r="F153" s="80"/>
      <c r="G153" s="80"/>
      <c r="H153" s="80"/>
      <c r="I153" s="80"/>
    </row>
    <row r="154" spans="1:14" x14ac:dyDescent="0.25">
      <c r="A154" s="70">
        <v>3211</v>
      </c>
      <c r="B154" s="72"/>
      <c r="C154" s="73"/>
      <c r="D154" s="69" t="s">
        <v>121</v>
      </c>
      <c r="E154" s="80"/>
      <c r="F154" s="80"/>
      <c r="G154" s="80"/>
      <c r="H154" s="80"/>
      <c r="I154" s="80"/>
    </row>
    <row r="155" spans="1:14" s="90" customFormat="1" ht="21.75" customHeight="1" x14ac:dyDescent="0.25">
      <c r="A155" s="70">
        <v>3212</v>
      </c>
      <c r="B155" s="71"/>
      <c r="C155" s="69"/>
      <c r="D155" s="69" t="s">
        <v>122</v>
      </c>
      <c r="E155" s="80">
        <v>3073.57</v>
      </c>
      <c r="F155" s="80"/>
      <c r="G155" s="80"/>
      <c r="H155" s="80"/>
      <c r="I155" s="80"/>
      <c r="N155" s="98"/>
    </row>
    <row r="156" spans="1:14" ht="19.7" customHeight="1" x14ac:dyDescent="0.25">
      <c r="A156" s="45"/>
      <c r="B156" s="46"/>
      <c r="C156" s="47"/>
      <c r="D156" s="20"/>
      <c r="E156" s="52"/>
      <c r="F156" s="55"/>
      <c r="G156" s="55"/>
      <c r="H156" s="55"/>
      <c r="I156" s="57"/>
    </row>
    <row r="157" spans="1:14" x14ac:dyDescent="0.25">
      <c r="A157" s="183" t="s">
        <v>113</v>
      </c>
      <c r="B157" s="184"/>
      <c r="C157" s="185"/>
      <c r="D157" s="64" t="s">
        <v>133</v>
      </c>
      <c r="E157" s="84">
        <f>SUM(E158:E160)</f>
        <v>44287.09</v>
      </c>
      <c r="F157" s="84"/>
      <c r="G157" s="84"/>
      <c r="H157" s="84"/>
      <c r="I157" s="84"/>
    </row>
    <row r="158" spans="1:14" x14ac:dyDescent="0.25">
      <c r="A158" s="70">
        <v>3111</v>
      </c>
      <c r="B158" s="71"/>
      <c r="C158" s="69"/>
      <c r="D158" s="69" t="s">
        <v>94</v>
      </c>
      <c r="E158" s="80">
        <v>34418.879999999997</v>
      </c>
      <c r="F158" s="80"/>
      <c r="G158" s="80"/>
      <c r="H158" s="80"/>
      <c r="I158" s="80"/>
      <c r="M158" s="53"/>
    </row>
    <row r="159" spans="1:14" x14ac:dyDescent="0.25">
      <c r="A159" s="70">
        <v>3121</v>
      </c>
      <c r="B159" s="71"/>
      <c r="C159" s="69"/>
      <c r="D159" s="69" t="s">
        <v>119</v>
      </c>
      <c r="E159" s="80">
        <v>4200</v>
      </c>
      <c r="F159" s="80"/>
      <c r="G159" s="80"/>
      <c r="H159" s="80"/>
      <c r="I159" s="80"/>
    </row>
    <row r="160" spans="1:14" x14ac:dyDescent="0.25">
      <c r="A160" s="70">
        <v>3132</v>
      </c>
      <c r="B160" s="71"/>
      <c r="C160" s="69"/>
      <c r="D160" s="69" t="s">
        <v>120</v>
      </c>
      <c r="E160" s="80">
        <v>5668.21</v>
      </c>
      <c r="F160" s="80"/>
      <c r="G160" s="80"/>
      <c r="H160" s="80"/>
      <c r="I160" s="80"/>
      <c r="M160" s="53"/>
    </row>
    <row r="161" spans="1:14" x14ac:dyDescent="0.25">
      <c r="A161" s="70">
        <v>3211</v>
      </c>
      <c r="B161" s="72"/>
      <c r="C161" s="73"/>
      <c r="D161" s="69" t="s">
        <v>121</v>
      </c>
      <c r="E161" s="80"/>
      <c r="F161" s="80"/>
      <c r="G161" s="80"/>
      <c r="H161" s="80"/>
      <c r="I161" s="80"/>
    </row>
    <row r="162" spans="1:14" x14ac:dyDescent="0.25">
      <c r="A162" s="70">
        <v>3212</v>
      </c>
      <c r="B162" s="71"/>
      <c r="C162" s="69"/>
      <c r="D162" s="69" t="s">
        <v>122</v>
      </c>
      <c r="E162" s="80"/>
      <c r="F162" s="80"/>
      <c r="G162" s="80"/>
      <c r="H162" s="80"/>
      <c r="I162" s="80"/>
      <c r="M162" s="53"/>
    </row>
    <row r="163" spans="1:14" x14ac:dyDescent="0.25">
      <c r="A163" s="70"/>
      <c r="B163" s="71"/>
      <c r="C163" s="69"/>
      <c r="D163" s="69"/>
      <c r="E163" s="80"/>
      <c r="F163" s="80"/>
      <c r="G163" s="80"/>
      <c r="H163" s="80"/>
      <c r="I163" s="80"/>
    </row>
    <row r="164" spans="1:14" x14ac:dyDescent="0.25">
      <c r="A164" s="174" t="s">
        <v>179</v>
      </c>
      <c r="B164" s="175"/>
      <c r="C164" s="176"/>
      <c r="D164" s="63" t="s">
        <v>180</v>
      </c>
      <c r="E164" s="84">
        <f>SUM(E172+E165)</f>
        <v>42274.92</v>
      </c>
      <c r="F164" s="84">
        <f>SUM(F165+F172)</f>
        <v>200519.85</v>
      </c>
      <c r="G164" s="84">
        <f>SUM(G165+G172)</f>
        <v>200650</v>
      </c>
      <c r="H164" s="84">
        <f t="shared" ref="H164:I164" si="19">SUM(H165+H172)</f>
        <v>200650</v>
      </c>
      <c r="I164" s="84">
        <f t="shared" si="19"/>
        <v>200650</v>
      </c>
    </row>
    <row r="165" spans="1:14" x14ac:dyDescent="0.25">
      <c r="A165" s="183" t="s">
        <v>116</v>
      </c>
      <c r="B165" s="184"/>
      <c r="C165" s="185"/>
      <c r="D165" s="64" t="s">
        <v>181</v>
      </c>
      <c r="E165" s="84">
        <f>SUM(E166:E170)</f>
        <v>36061.21</v>
      </c>
      <c r="F165" s="84">
        <f>SUM(F166:F170)</f>
        <v>186596</v>
      </c>
      <c r="G165" s="84">
        <f>SUM(G166:G170)</f>
        <v>186596</v>
      </c>
      <c r="H165" s="84">
        <f t="shared" ref="H165:I165" si="20">SUM(H166:H170)</f>
        <v>186596</v>
      </c>
      <c r="I165" s="84">
        <f t="shared" si="20"/>
        <v>186596</v>
      </c>
    </row>
    <row r="166" spans="1:14" x14ac:dyDescent="0.25">
      <c r="A166" s="70">
        <v>3111</v>
      </c>
      <c r="B166" s="71"/>
      <c r="C166" s="69"/>
      <c r="D166" s="69" t="s">
        <v>94</v>
      </c>
      <c r="E166" s="80">
        <v>30404.34</v>
      </c>
      <c r="F166" s="80">
        <v>152400</v>
      </c>
      <c r="G166" s="80">
        <v>152400</v>
      </c>
      <c r="H166" s="80">
        <v>152400</v>
      </c>
      <c r="I166" s="80">
        <v>152400</v>
      </c>
      <c r="M166" s="53"/>
    </row>
    <row r="167" spans="1:14" s="60" customFormat="1" x14ac:dyDescent="0.25">
      <c r="A167" s="70">
        <v>3121</v>
      </c>
      <c r="B167" s="71"/>
      <c r="C167" s="69"/>
      <c r="D167" s="69" t="s">
        <v>119</v>
      </c>
      <c r="E167" s="80"/>
      <c r="F167" s="80">
        <v>5500</v>
      </c>
      <c r="G167" s="80">
        <v>5500</v>
      </c>
      <c r="H167" s="80">
        <v>5500</v>
      </c>
      <c r="I167" s="80">
        <v>5500</v>
      </c>
      <c r="N167" s="91"/>
    </row>
    <row r="168" spans="1:14" x14ac:dyDescent="0.25">
      <c r="A168" s="70">
        <v>3132</v>
      </c>
      <c r="B168" s="71"/>
      <c r="C168" s="69"/>
      <c r="D168" s="69" t="s">
        <v>120</v>
      </c>
      <c r="E168" s="80">
        <v>4895.87</v>
      </c>
      <c r="F168" s="80">
        <v>25146</v>
      </c>
      <c r="G168" s="80">
        <v>25146</v>
      </c>
      <c r="H168" s="80">
        <v>25146</v>
      </c>
      <c r="I168" s="80">
        <v>25146</v>
      </c>
    </row>
    <row r="169" spans="1:14" x14ac:dyDescent="0.25">
      <c r="A169" s="70">
        <v>3211</v>
      </c>
      <c r="B169" s="72"/>
      <c r="C169" s="73"/>
      <c r="D169" s="69" t="s">
        <v>121</v>
      </c>
      <c r="E169" s="80"/>
      <c r="F169" s="80">
        <v>150</v>
      </c>
      <c r="G169" s="80">
        <v>150</v>
      </c>
      <c r="H169" s="80">
        <v>150</v>
      </c>
      <c r="I169" s="80">
        <v>150</v>
      </c>
    </row>
    <row r="170" spans="1:14" x14ac:dyDescent="0.25">
      <c r="A170" s="70">
        <v>3212</v>
      </c>
      <c r="B170" s="71"/>
      <c r="C170" s="69"/>
      <c r="D170" s="69" t="s">
        <v>122</v>
      </c>
      <c r="E170" s="80">
        <v>761</v>
      </c>
      <c r="F170" s="80">
        <v>3400</v>
      </c>
      <c r="G170" s="80">
        <v>3400</v>
      </c>
      <c r="H170" s="80">
        <v>3400</v>
      </c>
      <c r="I170" s="80">
        <v>3400</v>
      </c>
      <c r="M170" s="53"/>
    </row>
    <row r="171" spans="1:14" x14ac:dyDescent="0.25">
      <c r="A171" s="45"/>
      <c r="B171" s="46"/>
      <c r="C171" s="47"/>
      <c r="D171" s="20"/>
      <c r="E171" s="52"/>
      <c r="F171" s="55"/>
      <c r="G171" s="55"/>
      <c r="H171" s="55"/>
      <c r="I171" s="55"/>
    </row>
    <row r="172" spans="1:14" x14ac:dyDescent="0.25">
      <c r="A172" s="183" t="s">
        <v>113</v>
      </c>
      <c r="B172" s="184"/>
      <c r="C172" s="185"/>
      <c r="D172" s="64" t="s">
        <v>133</v>
      </c>
      <c r="E172" s="84">
        <f>SUM(E173:E177)</f>
        <v>6213.71</v>
      </c>
      <c r="F172" s="84">
        <f>SUM(F173:F178)</f>
        <v>13923.85</v>
      </c>
      <c r="G172" s="84">
        <f>SUM(G173:G178)</f>
        <v>14054</v>
      </c>
      <c r="H172" s="84">
        <f>SUM(H173:H178)</f>
        <v>14054</v>
      </c>
      <c r="I172" s="84">
        <f>SUM(I173:I178)</f>
        <v>14054</v>
      </c>
      <c r="M172" s="53"/>
    </row>
    <row r="173" spans="1:14" x14ac:dyDescent="0.25">
      <c r="A173" s="70">
        <v>3111</v>
      </c>
      <c r="B173" s="71"/>
      <c r="C173" s="69"/>
      <c r="D173" s="69" t="s">
        <v>94</v>
      </c>
      <c r="E173" s="80">
        <v>313.43</v>
      </c>
      <c r="F173" s="80">
        <v>2660</v>
      </c>
      <c r="G173" s="80">
        <v>2660</v>
      </c>
      <c r="H173" s="80">
        <v>2660</v>
      </c>
      <c r="I173" s="80">
        <v>2660</v>
      </c>
    </row>
    <row r="174" spans="1:14" x14ac:dyDescent="0.25">
      <c r="A174" s="70">
        <v>3121</v>
      </c>
      <c r="B174" s="71"/>
      <c r="C174" s="69"/>
      <c r="D174" s="69" t="s">
        <v>119</v>
      </c>
      <c r="E174" s="80">
        <v>5400</v>
      </c>
      <c r="F174" s="80">
        <v>7000</v>
      </c>
      <c r="G174" s="80">
        <v>7000</v>
      </c>
      <c r="H174" s="80">
        <v>7000</v>
      </c>
      <c r="I174" s="80">
        <v>7000</v>
      </c>
    </row>
    <row r="175" spans="1:14" x14ac:dyDescent="0.25">
      <c r="A175" s="70">
        <v>3132</v>
      </c>
      <c r="B175" s="71"/>
      <c r="C175" s="69"/>
      <c r="D175" s="69" t="s">
        <v>120</v>
      </c>
      <c r="E175" s="80">
        <v>169.59</v>
      </c>
      <c r="F175" s="80">
        <v>529</v>
      </c>
      <c r="G175" s="80">
        <v>529</v>
      </c>
      <c r="H175" s="80">
        <v>529</v>
      </c>
      <c r="I175" s="80">
        <v>529</v>
      </c>
    </row>
    <row r="176" spans="1:14" x14ac:dyDescent="0.25">
      <c r="A176" s="70">
        <v>3211</v>
      </c>
      <c r="B176" s="72"/>
      <c r="C176" s="73"/>
      <c r="D176" s="69" t="s">
        <v>121</v>
      </c>
      <c r="E176" s="80"/>
      <c r="F176" s="80"/>
      <c r="G176" s="80"/>
      <c r="H176" s="80"/>
      <c r="I176" s="80"/>
    </row>
    <row r="177" spans="1:15" x14ac:dyDescent="0.25">
      <c r="A177" s="70">
        <v>3212</v>
      </c>
      <c r="B177" s="71"/>
      <c r="C177" s="69"/>
      <c r="D177" s="69" t="s">
        <v>122</v>
      </c>
      <c r="E177" s="80">
        <v>330.69</v>
      </c>
      <c r="F177" s="80">
        <v>2265</v>
      </c>
      <c r="G177" s="80">
        <v>2265</v>
      </c>
      <c r="H177" s="80">
        <v>2265</v>
      </c>
      <c r="I177" s="80">
        <v>2265</v>
      </c>
    </row>
    <row r="178" spans="1:15" x14ac:dyDescent="0.25">
      <c r="A178" s="100">
        <v>3236</v>
      </c>
      <c r="B178" s="100"/>
      <c r="C178" s="100"/>
      <c r="D178" s="100" t="s">
        <v>182</v>
      </c>
      <c r="E178" s="80"/>
      <c r="F178" s="80">
        <v>1469.85</v>
      </c>
      <c r="G178" s="80">
        <v>1600</v>
      </c>
      <c r="H178" s="80">
        <v>1600</v>
      </c>
      <c r="I178" s="80">
        <v>1600</v>
      </c>
      <c r="M178" s="53"/>
    </row>
    <row r="179" spans="1:15" x14ac:dyDescent="0.25">
      <c r="O179" s="53"/>
    </row>
    <row r="180" spans="1:15" s="60" customFormat="1" x14ac:dyDescent="0.25">
      <c r="A180" s="174" t="s">
        <v>174</v>
      </c>
      <c r="B180" s="175"/>
      <c r="C180" s="175"/>
      <c r="D180" s="102" t="s">
        <v>175</v>
      </c>
      <c r="E180" s="84">
        <f>SUM(E181)</f>
        <v>149.30000000000001</v>
      </c>
      <c r="F180" s="84">
        <f>SUM(F182)</f>
        <v>770</v>
      </c>
      <c r="G180" s="84">
        <f>SUM(G181)</f>
        <v>770</v>
      </c>
      <c r="H180" s="84">
        <f>SUM(H181)</f>
        <v>770</v>
      </c>
      <c r="I180" s="84">
        <f>SUM(I181)</f>
        <v>770</v>
      </c>
      <c r="N180" s="91"/>
    </row>
    <row r="181" spans="1:15" s="60" customFormat="1" x14ac:dyDescent="0.25">
      <c r="A181" s="183" t="s">
        <v>113</v>
      </c>
      <c r="B181" s="184"/>
      <c r="C181" s="185"/>
      <c r="D181" s="102" t="s">
        <v>133</v>
      </c>
      <c r="E181" s="80">
        <f>SUM(E182)</f>
        <v>149.30000000000001</v>
      </c>
      <c r="F181" s="84">
        <f>SUM(F182)</f>
        <v>770</v>
      </c>
      <c r="G181" s="84">
        <f>SUM(G182)</f>
        <v>770</v>
      </c>
      <c r="H181" s="84">
        <f t="shared" ref="H181:I181" si="21">SUM(H182)</f>
        <v>770</v>
      </c>
      <c r="I181" s="84">
        <f t="shared" si="21"/>
        <v>770</v>
      </c>
      <c r="N181" s="91"/>
    </row>
    <row r="182" spans="1:15" x14ac:dyDescent="0.25">
      <c r="A182" s="201">
        <v>32</v>
      </c>
      <c r="B182" s="202"/>
      <c r="C182" s="203"/>
      <c r="D182" s="102" t="s">
        <v>27</v>
      </c>
      <c r="E182" s="84">
        <f>SUM(E183:E185)</f>
        <v>149.30000000000001</v>
      </c>
      <c r="F182" s="84">
        <f>SUM(F183:F185)</f>
        <v>770</v>
      </c>
      <c r="G182" s="84">
        <f>SUM(G183:G185)</f>
        <v>770</v>
      </c>
      <c r="H182" s="84">
        <f t="shared" ref="H182:I182" si="22">SUM(H183:H185)</f>
        <v>770</v>
      </c>
      <c r="I182" s="84">
        <f t="shared" si="22"/>
        <v>770</v>
      </c>
      <c r="M182" s="53"/>
    </row>
    <row r="183" spans="1:15" s="60" customFormat="1" ht="15" customHeight="1" x14ac:dyDescent="0.25">
      <c r="A183" s="180">
        <v>3236</v>
      </c>
      <c r="B183" s="181"/>
      <c r="C183" s="182"/>
      <c r="D183" s="100" t="s">
        <v>98</v>
      </c>
      <c r="E183" s="80">
        <v>44.79</v>
      </c>
      <c r="F183" s="80">
        <v>80</v>
      </c>
      <c r="G183" s="80">
        <v>80</v>
      </c>
      <c r="H183" s="80">
        <v>80</v>
      </c>
      <c r="I183" s="80">
        <v>80</v>
      </c>
      <c r="N183" s="91"/>
    </row>
    <row r="184" spans="1:15" s="60" customFormat="1" ht="15" customHeight="1" x14ac:dyDescent="0.25">
      <c r="A184" s="180">
        <v>3231</v>
      </c>
      <c r="B184" s="181"/>
      <c r="C184" s="182"/>
      <c r="D184" s="100" t="s">
        <v>238</v>
      </c>
      <c r="E184" s="80"/>
      <c r="F184" s="80">
        <v>450</v>
      </c>
      <c r="G184" s="80">
        <v>450</v>
      </c>
      <c r="H184" s="80">
        <v>450</v>
      </c>
      <c r="I184" s="80">
        <v>450</v>
      </c>
      <c r="L184" s="91"/>
      <c r="N184" s="91"/>
    </row>
    <row r="185" spans="1:15" x14ac:dyDescent="0.25">
      <c r="A185" s="180">
        <v>3237</v>
      </c>
      <c r="B185" s="181"/>
      <c r="C185" s="182"/>
      <c r="D185" s="100" t="s">
        <v>102</v>
      </c>
      <c r="E185" s="80">
        <v>104.51</v>
      </c>
      <c r="F185" s="80">
        <v>240</v>
      </c>
      <c r="G185" s="80">
        <v>240</v>
      </c>
      <c r="H185" s="80">
        <v>240</v>
      </c>
      <c r="I185" s="80">
        <v>240</v>
      </c>
      <c r="L185" s="53"/>
    </row>
    <row r="186" spans="1:15" x14ac:dyDescent="0.25">
      <c r="A186" s="101"/>
      <c r="B186" s="101"/>
      <c r="C186" s="101"/>
      <c r="L186" s="53"/>
      <c r="M186" s="53"/>
    </row>
    <row r="187" spans="1:15" x14ac:dyDescent="0.25">
      <c r="A187" s="174" t="s">
        <v>106</v>
      </c>
      <c r="B187" s="175"/>
      <c r="C187" s="176"/>
      <c r="D187" s="63" t="s">
        <v>107</v>
      </c>
      <c r="E187" s="84">
        <f t="shared" ref="E187:G188" si="23">SUM(E188)</f>
        <v>118131.7</v>
      </c>
      <c r="F187" s="84">
        <f t="shared" si="23"/>
        <v>129200</v>
      </c>
      <c r="G187" s="84">
        <f t="shared" si="23"/>
        <v>129200</v>
      </c>
      <c r="H187" s="84">
        <f t="shared" ref="H187:I188" si="24">SUM(H188)</f>
        <v>129200</v>
      </c>
      <c r="I187" s="84">
        <f t="shared" si="24"/>
        <v>129200</v>
      </c>
    </row>
    <row r="188" spans="1:15" x14ac:dyDescent="0.25">
      <c r="A188" s="177" t="s">
        <v>93</v>
      </c>
      <c r="B188" s="178"/>
      <c r="C188" s="179"/>
      <c r="D188" s="64" t="s">
        <v>30</v>
      </c>
      <c r="E188" s="84">
        <f t="shared" si="23"/>
        <v>118131.7</v>
      </c>
      <c r="F188" s="84">
        <f t="shared" si="23"/>
        <v>129200</v>
      </c>
      <c r="G188" s="84">
        <f t="shared" si="23"/>
        <v>129200</v>
      </c>
      <c r="H188" s="84">
        <f t="shared" si="24"/>
        <v>129200</v>
      </c>
      <c r="I188" s="84">
        <f t="shared" si="24"/>
        <v>129200</v>
      </c>
    </row>
    <row r="189" spans="1:15" x14ac:dyDescent="0.25">
      <c r="A189" s="186">
        <v>3222</v>
      </c>
      <c r="B189" s="187"/>
      <c r="C189" s="188"/>
      <c r="D189" s="20" t="s">
        <v>72</v>
      </c>
      <c r="E189" s="80">
        <v>118131.7</v>
      </c>
      <c r="F189" s="80">
        <v>129200</v>
      </c>
      <c r="G189" s="80">
        <v>129200</v>
      </c>
      <c r="H189" s="80">
        <v>129200</v>
      </c>
      <c r="I189" s="80">
        <v>129200</v>
      </c>
      <c r="L189" s="53"/>
      <c r="M189" s="53"/>
    </row>
    <row r="190" spans="1:15" x14ac:dyDescent="0.25">
      <c r="A190" s="136"/>
      <c r="B190" s="137"/>
      <c r="C190" s="138"/>
      <c r="D190" s="138"/>
      <c r="E190" s="80"/>
      <c r="F190" s="80"/>
      <c r="G190" s="80"/>
      <c r="H190" s="80"/>
      <c r="I190" s="80"/>
      <c r="L190" s="53"/>
      <c r="M190" s="53"/>
    </row>
    <row r="191" spans="1:15" x14ac:dyDescent="0.25">
      <c r="A191" s="43"/>
      <c r="B191" s="44"/>
      <c r="C191" s="20"/>
      <c r="D191" s="20"/>
      <c r="E191" s="80"/>
      <c r="F191" s="80"/>
      <c r="G191" s="80"/>
      <c r="H191" s="80"/>
      <c r="I191" s="80"/>
      <c r="L191" s="53"/>
    </row>
    <row r="192" spans="1:15" x14ac:dyDescent="0.25">
      <c r="A192" s="136"/>
      <c r="B192" s="137"/>
      <c r="C192" s="138"/>
      <c r="D192" s="138"/>
      <c r="E192" s="80"/>
      <c r="F192" s="80"/>
      <c r="G192" s="80"/>
      <c r="H192" s="80"/>
      <c r="I192" s="80"/>
      <c r="L192" s="53"/>
    </row>
    <row r="193" spans="1:13" x14ac:dyDescent="0.25">
      <c r="A193" s="136"/>
      <c r="B193" s="137"/>
      <c r="C193" s="138"/>
      <c r="D193" s="138"/>
      <c r="E193" s="80"/>
      <c r="F193" s="80"/>
      <c r="G193" s="80"/>
      <c r="H193" s="80"/>
      <c r="I193" s="80"/>
      <c r="L193" s="53"/>
    </row>
    <row r="194" spans="1:13" x14ac:dyDescent="0.25">
      <c r="A194" s="174" t="s">
        <v>108</v>
      </c>
      <c r="B194" s="175"/>
      <c r="C194" s="176"/>
      <c r="D194" s="63" t="s">
        <v>109</v>
      </c>
      <c r="E194" s="84">
        <f t="shared" ref="E194:G195" si="25">SUM(E195)</f>
        <v>12909.57</v>
      </c>
      <c r="F194" s="84">
        <f t="shared" si="25"/>
        <v>14700</v>
      </c>
      <c r="G194" s="80">
        <f t="shared" si="25"/>
        <v>14700</v>
      </c>
      <c r="H194" s="80">
        <f t="shared" ref="H194:I195" si="26">SUM(H195)</f>
        <v>14700</v>
      </c>
      <c r="I194" s="80">
        <f t="shared" si="26"/>
        <v>14700</v>
      </c>
    </row>
    <row r="195" spans="1:13" ht="23.25" customHeight="1" x14ac:dyDescent="0.25">
      <c r="A195" s="177" t="s">
        <v>110</v>
      </c>
      <c r="B195" s="178"/>
      <c r="C195" s="179"/>
      <c r="D195" s="64" t="s">
        <v>135</v>
      </c>
      <c r="E195" s="84">
        <f t="shared" si="25"/>
        <v>12909.57</v>
      </c>
      <c r="F195" s="84">
        <f t="shared" si="25"/>
        <v>14700</v>
      </c>
      <c r="G195" s="84">
        <f t="shared" si="25"/>
        <v>14700</v>
      </c>
      <c r="H195" s="84">
        <f t="shared" si="26"/>
        <v>14700</v>
      </c>
      <c r="I195" s="84">
        <f t="shared" si="26"/>
        <v>14700</v>
      </c>
    </row>
    <row r="196" spans="1:13" x14ac:dyDescent="0.25">
      <c r="A196" s="186">
        <v>3222</v>
      </c>
      <c r="B196" s="187"/>
      <c r="C196" s="188"/>
      <c r="D196" s="20" t="s">
        <v>72</v>
      </c>
      <c r="E196" s="80">
        <v>12909.57</v>
      </c>
      <c r="F196" s="80">
        <v>14700</v>
      </c>
      <c r="G196" s="80">
        <v>14700</v>
      </c>
      <c r="H196" s="80">
        <v>14700</v>
      </c>
      <c r="I196" s="80">
        <v>14700</v>
      </c>
      <c r="M196" s="53"/>
    </row>
    <row r="197" spans="1:13" x14ac:dyDescent="0.25">
      <c r="A197" s="43"/>
      <c r="B197" s="44"/>
      <c r="C197" s="20"/>
      <c r="D197" s="44"/>
      <c r="E197" s="80"/>
      <c r="F197" s="80"/>
      <c r="G197" s="99"/>
      <c r="H197" s="99"/>
      <c r="I197" s="80"/>
    </row>
    <row r="198" spans="1:13" ht="25.5" x14ac:dyDescent="0.25">
      <c r="A198" s="174" t="s">
        <v>177</v>
      </c>
      <c r="B198" s="175"/>
      <c r="C198" s="176"/>
      <c r="D198" s="97" t="s">
        <v>173</v>
      </c>
      <c r="E198" s="86"/>
      <c r="F198" s="106">
        <f>SUM(F199+F201+F203)</f>
        <v>112462.5</v>
      </c>
      <c r="G198" s="104"/>
      <c r="H198" s="104"/>
      <c r="I198" s="104"/>
    </row>
    <row r="199" spans="1:13" x14ac:dyDescent="0.25">
      <c r="A199" s="174" t="s">
        <v>178</v>
      </c>
      <c r="B199" s="175"/>
      <c r="C199" s="176"/>
      <c r="D199" s="21" t="s">
        <v>133</v>
      </c>
      <c r="E199" s="86"/>
      <c r="F199" s="106">
        <f>SUM(F200)</f>
        <v>4899.17</v>
      </c>
      <c r="G199" s="104"/>
      <c r="H199" s="104"/>
      <c r="I199" s="104"/>
    </row>
    <row r="200" spans="1:13" x14ac:dyDescent="0.25">
      <c r="A200" s="43">
        <v>4511</v>
      </c>
      <c r="B200" s="49"/>
      <c r="C200" s="21"/>
      <c r="D200" s="44" t="s">
        <v>154</v>
      </c>
      <c r="E200" s="85"/>
      <c r="F200" s="130">
        <v>4899.17</v>
      </c>
      <c r="G200" s="103"/>
      <c r="H200" s="103"/>
      <c r="I200" s="103"/>
    </row>
    <row r="201" spans="1:13" x14ac:dyDescent="0.25">
      <c r="A201" s="174" t="s">
        <v>189</v>
      </c>
      <c r="B201" s="175"/>
      <c r="C201" s="176"/>
      <c r="D201" s="21" t="s">
        <v>190</v>
      </c>
      <c r="E201" s="86"/>
      <c r="F201" s="106">
        <f>SUM(F202)</f>
        <v>91428.84</v>
      </c>
      <c r="G201" s="104"/>
      <c r="H201" s="104"/>
      <c r="I201" s="104"/>
    </row>
    <row r="202" spans="1:13" x14ac:dyDescent="0.25">
      <c r="A202" s="43">
        <v>4511</v>
      </c>
      <c r="B202" s="49"/>
      <c r="C202" s="21"/>
      <c r="D202" s="44" t="s">
        <v>154</v>
      </c>
      <c r="E202" s="85"/>
      <c r="F202" s="130">
        <v>91428.84</v>
      </c>
      <c r="G202" s="103"/>
      <c r="H202" s="103"/>
      <c r="I202" s="103"/>
    </row>
    <row r="203" spans="1:13" x14ac:dyDescent="0.25">
      <c r="A203" s="174" t="s">
        <v>93</v>
      </c>
      <c r="B203" s="175"/>
      <c r="C203" s="176"/>
      <c r="D203" s="21" t="s">
        <v>152</v>
      </c>
      <c r="E203" s="86"/>
      <c r="F203" s="106">
        <f>SUM(F204)</f>
        <v>16134.49</v>
      </c>
      <c r="G203" s="104"/>
      <c r="H203" s="104"/>
      <c r="I203" s="104"/>
    </row>
    <row r="204" spans="1:13" x14ac:dyDescent="0.25">
      <c r="A204" s="43">
        <v>4511</v>
      </c>
      <c r="B204" s="49"/>
      <c r="C204" s="21"/>
      <c r="D204" s="44" t="s">
        <v>154</v>
      </c>
      <c r="E204" s="85"/>
      <c r="F204" s="130">
        <v>16134.49</v>
      </c>
      <c r="G204" s="103"/>
      <c r="H204" s="103"/>
      <c r="I204" s="103"/>
    </row>
    <row r="205" spans="1:13" x14ac:dyDescent="0.25">
      <c r="A205" s="43"/>
      <c r="B205" s="49"/>
      <c r="C205" s="21"/>
      <c r="D205" s="44"/>
      <c r="E205" s="85"/>
      <c r="F205" s="130"/>
      <c r="G205" s="103"/>
      <c r="H205" s="103"/>
      <c r="I205" s="103"/>
    </row>
    <row r="206" spans="1:13" x14ac:dyDescent="0.25">
      <c r="A206" s="174" t="s">
        <v>178</v>
      </c>
      <c r="B206" s="175"/>
      <c r="C206" s="176"/>
      <c r="D206" s="44"/>
      <c r="E206" s="85"/>
      <c r="F206" s="106">
        <f>SUM(F207)</f>
        <v>1400</v>
      </c>
      <c r="G206" s="103"/>
      <c r="H206" s="103"/>
      <c r="I206" s="103"/>
    </row>
    <row r="207" spans="1:13" x14ac:dyDescent="0.25">
      <c r="A207" s="43">
        <v>4227</v>
      </c>
      <c r="B207" s="44"/>
      <c r="C207" s="20"/>
      <c r="D207" s="20" t="s">
        <v>242</v>
      </c>
      <c r="E207" s="80"/>
      <c r="F207" s="133">
        <v>1400</v>
      </c>
      <c r="G207" s="80"/>
      <c r="H207" s="80"/>
      <c r="I207" s="80"/>
    </row>
    <row r="208" spans="1:13" x14ac:dyDescent="0.25">
      <c r="A208" s="43"/>
      <c r="B208" s="44"/>
      <c r="C208" s="20"/>
      <c r="D208" s="20"/>
      <c r="E208" s="80"/>
      <c r="F208" s="80"/>
      <c r="G208" s="80"/>
      <c r="H208" s="80"/>
      <c r="I208" s="80"/>
    </row>
    <row r="209" spans="1:9" ht="15.75" x14ac:dyDescent="0.25">
      <c r="A209" s="171" t="s">
        <v>140</v>
      </c>
      <c r="B209" s="172"/>
      <c r="C209" s="173"/>
      <c r="D209" s="87"/>
      <c r="E209" s="89">
        <v>3712095.85</v>
      </c>
      <c r="F209" s="89">
        <v>4233721.66</v>
      </c>
      <c r="G209" s="89">
        <f>SUM(G194+G187+G180+G164+G121+G117+G109+G98+G92+G88+G79+G67+G64+G7)</f>
        <v>4236393.28</v>
      </c>
      <c r="H209" s="89">
        <v>4236393.28</v>
      </c>
      <c r="I209" s="89">
        <v>4236393.28</v>
      </c>
    </row>
    <row r="212" spans="1:9" x14ac:dyDescent="0.25">
      <c r="A212" s="60" t="s">
        <v>250</v>
      </c>
      <c r="B212" s="60" t="s">
        <v>251</v>
      </c>
      <c r="C212" s="60"/>
      <c r="D212" s="60"/>
      <c r="E212" s="206" t="s">
        <v>257</v>
      </c>
      <c r="F212" s="206" t="s">
        <v>258</v>
      </c>
      <c r="G212" s="206" t="s">
        <v>259</v>
      </c>
      <c r="H212" s="206" t="s">
        <v>260</v>
      </c>
    </row>
    <row r="213" spans="1:9" x14ac:dyDescent="0.25">
      <c r="A213" s="60"/>
      <c r="B213" s="60"/>
      <c r="C213" s="60"/>
      <c r="D213" s="60"/>
      <c r="E213" s="91"/>
    </row>
    <row r="214" spans="1:9" x14ac:dyDescent="0.25">
      <c r="A214" s="60">
        <v>11</v>
      </c>
      <c r="B214" s="60" t="s">
        <v>133</v>
      </c>
      <c r="C214" s="60"/>
      <c r="D214" s="60"/>
      <c r="E214" s="91">
        <v>146118.82999999999</v>
      </c>
      <c r="F214" s="91">
        <v>128969.07</v>
      </c>
      <c r="G214" s="91">
        <v>128969.07</v>
      </c>
      <c r="H214" s="91">
        <v>128969.07</v>
      </c>
    </row>
    <row r="215" spans="1:9" x14ac:dyDescent="0.25">
      <c r="A215" s="60">
        <v>13</v>
      </c>
      <c r="B215" s="60" t="s">
        <v>190</v>
      </c>
      <c r="C215" s="60"/>
      <c r="D215" s="60"/>
      <c r="E215" s="91">
        <v>91428.84</v>
      </c>
      <c r="F215" s="91"/>
      <c r="G215" s="91"/>
      <c r="H215" s="91"/>
    </row>
    <row r="216" spans="1:9" x14ac:dyDescent="0.25">
      <c r="A216" s="60">
        <v>31</v>
      </c>
      <c r="B216" s="60" t="s">
        <v>137</v>
      </c>
      <c r="C216" s="60"/>
      <c r="D216" s="60"/>
      <c r="E216" s="91">
        <v>3179</v>
      </c>
      <c r="F216" s="91">
        <v>132.15</v>
      </c>
      <c r="G216" s="91">
        <v>132.15</v>
      </c>
      <c r="H216" s="91">
        <v>132.15</v>
      </c>
    </row>
    <row r="217" spans="1:9" x14ac:dyDescent="0.25">
      <c r="A217" s="60">
        <v>412</v>
      </c>
      <c r="B217" s="60" t="s">
        <v>252</v>
      </c>
      <c r="C217" s="60"/>
      <c r="D217" s="60"/>
      <c r="E217" s="91">
        <v>14700</v>
      </c>
      <c r="F217" s="91">
        <v>14700</v>
      </c>
      <c r="G217" s="91">
        <v>14700</v>
      </c>
      <c r="H217" s="91">
        <v>14700</v>
      </c>
    </row>
    <row r="218" spans="1:9" x14ac:dyDescent="0.25">
      <c r="A218" s="60">
        <v>501</v>
      </c>
      <c r="B218" s="60" t="s">
        <v>253</v>
      </c>
      <c r="C218" s="60"/>
      <c r="D218" s="60"/>
      <c r="E218" s="91">
        <v>3343201.62</v>
      </c>
      <c r="F218" s="91">
        <v>3472603.58</v>
      </c>
      <c r="G218" s="91">
        <v>3472603.58</v>
      </c>
      <c r="H218" s="91">
        <v>3472603.58</v>
      </c>
    </row>
    <row r="219" spans="1:9" x14ac:dyDescent="0.25">
      <c r="A219" s="60">
        <v>54</v>
      </c>
      <c r="B219" s="60" t="s">
        <v>134</v>
      </c>
      <c r="C219" s="60"/>
      <c r="D219" s="60"/>
      <c r="E219" s="91">
        <v>191780.9</v>
      </c>
      <c r="F219" s="91">
        <v>186596</v>
      </c>
      <c r="G219" s="91">
        <v>186596</v>
      </c>
      <c r="H219" s="91">
        <v>186596</v>
      </c>
    </row>
    <row r="220" spans="1:9" x14ac:dyDescent="0.25">
      <c r="A220" s="60">
        <v>55</v>
      </c>
      <c r="B220" s="60" t="s">
        <v>254</v>
      </c>
      <c r="C220" s="60"/>
      <c r="D220" s="60"/>
      <c r="E220" s="91">
        <v>431360.98</v>
      </c>
      <c r="F220" s="91">
        <v>431892.47999999998</v>
      </c>
      <c r="G220" s="91">
        <v>431892.47999999998</v>
      </c>
      <c r="H220" s="91">
        <v>431892.47999999998</v>
      </c>
    </row>
    <row r="221" spans="1:9" x14ac:dyDescent="0.25">
      <c r="A221" s="60">
        <v>56</v>
      </c>
      <c r="B221" s="60" t="s">
        <v>255</v>
      </c>
      <c r="C221" s="60"/>
      <c r="D221" s="60"/>
      <c r="E221" s="91">
        <v>11951.49</v>
      </c>
      <c r="F221" s="91"/>
      <c r="G221" s="91"/>
      <c r="H221" s="91"/>
    </row>
    <row r="222" spans="1:9" x14ac:dyDescent="0.25">
      <c r="A222" s="60" t="s">
        <v>256</v>
      </c>
      <c r="B222" s="60"/>
      <c r="C222" s="60"/>
      <c r="D222" s="60"/>
      <c r="E222" s="91">
        <f>SUM(E214:E221)</f>
        <v>4233721.66</v>
      </c>
      <c r="F222" s="91">
        <f>SUM(F214:F221)</f>
        <v>4234893.28</v>
      </c>
      <c r="G222" s="91">
        <f t="shared" ref="G222:H222" si="27">SUM(G214:G221)</f>
        <v>4234893.28</v>
      </c>
      <c r="H222" s="91">
        <f t="shared" si="27"/>
        <v>4234893.28</v>
      </c>
    </row>
    <row r="224" spans="1:9" ht="15.75" x14ac:dyDescent="0.25">
      <c r="A224" s="142" t="s">
        <v>248</v>
      </c>
      <c r="B224" s="142"/>
      <c r="C224" s="142"/>
      <c r="D224" s="142"/>
    </row>
    <row r="225" spans="1:9" ht="15.75" x14ac:dyDescent="0.25">
      <c r="A225" s="142" t="s">
        <v>249</v>
      </c>
      <c r="B225" s="143"/>
      <c r="C225" s="143"/>
      <c r="D225" s="143"/>
      <c r="H225" s="144" t="s">
        <v>144</v>
      </c>
      <c r="I225" s="144"/>
    </row>
    <row r="226" spans="1:9" x14ac:dyDescent="0.25">
      <c r="A226" s="145"/>
      <c r="B226" s="145"/>
      <c r="C226" s="145"/>
      <c r="D226" s="145"/>
    </row>
    <row r="227" spans="1:9" ht="15.75" x14ac:dyDescent="0.25">
      <c r="A227" s="142" t="s">
        <v>270</v>
      </c>
      <c r="B227" s="143"/>
      <c r="C227" s="143"/>
      <c r="D227" s="143"/>
      <c r="H227" s="144" t="s">
        <v>145</v>
      </c>
      <c r="I227" s="144"/>
    </row>
  </sheetData>
  <mergeCells count="77">
    <mergeCell ref="A63:C63"/>
    <mergeCell ref="A64:C64"/>
    <mergeCell ref="A65:C65"/>
    <mergeCell ref="A184:C184"/>
    <mergeCell ref="A201:C201"/>
    <mergeCell ref="A164:C164"/>
    <mergeCell ref="A165:C165"/>
    <mergeCell ref="A172:C172"/>
    <mergeCell ref="A150:C150"/>
    <mergeCell ref="A187:C187"/>
    <mergeCell ref="A188:C188"/>
    <mergeCell ref="A189:C189"/>
    <mergeCell ref="A157:C157"/>
    <mergeCell ref="A198:C198"/>
    <mergeCell ref="A199:C199"/>
    <mergeCell ref="A180:C180"/>
    <mergeCell ref="A182:C182"/>
    <mergeCell ref="A183:C183"/>
    <mergeCell ref="A131:C131"/>
    <mergeCell ref="A135:C135"/>
    <mergeCell ref="A139:C139"/>
    <mergeCell ref="A140:C140"/>
    <mergeCell ref="A149:C149"/>
    <mergeCell ref="A141:C141"/>
    <mergeCell ref="A1:I1"/>
    <mergeCell ref="A2:I2"/>
    <mergeCell ref="A4:C4"/>
    <mergeCell ref="A7:C7"/>
    <mergeCell ref="A8:C8"/>
    <mergeCell ref="A79:C79"/>
    <mergeCell ref="A5:C5"/>
    <mergeCell ref="A6:C6"/>
    <mergeCell ref="A41:C41"/>
    <mergeCell ref="A9:C9"/>
    <mergeCell ref="A54:C54"/>
    <mergeCell ref="A55:C55"/>
    <mergeCell ref="A66:C66"/>
    <mergeCell ref="A67:C67"/>
    <mergeCell ref="A68:C68"/>
    <mergeCell ref="A69:C69"/>
    <mergeCell ref="A78:C78"/>
    <mergeCell ref="B51:C51"/>
    <mergeCell ref="B48:C48"/>
    <mergeCell ref="A57:C57"/>
    <mergeCell ref="A56:C56"/>
    <mergeCell ref="A110:C110"/>
    <mergeCell ref="A117:C117"/>
    <mergeCell ref="A121:C121"/>
    <mergeCell ref="A88:C88"/>
    <mergeCell ref="A105:C105"/>
    <mergeCell ref="A98:C98"/>
    <mergeCell ref="A92:C92"/>
    <mergeCell ref="A93:C93"/>
    <mergeCell ref="A109:C109"/>
    <mergeCell ref="A111:C111"/>
    <mergeCell ref="A115:C115"/>
    <mergeCell ref="A118:C118"/>
    <mergeCell ref="A122:C122"/>
    <mergeCell ref="A224:D224"/>
    <mergeCell ref="A225:D225"/>
    <mergeCell ref="A146:C146"/>
    <mergeCell ref="A126:C126"/>
    <mergeCell ref="A128:C128"/>
    <mergeCell ref="A127:C127"/>
    <mergeCell ref="A136:C136"/>
    <mergeCell ref="A185:C185"/>
    <mergeCell ref="A181:C181"/>
    <mergeCell ref="A196:C196"/>
    <mergeCell ref="A194:C194"/>
    <mergeCell ref="A195:C195"/>
    <mergeCell ref="A203:C203"/>
    <mergeCell ref="A206:C206"/>
    <mergeCell ref="A226:D226"/>
    <mergeCell ref="A227:D227"/>
    <mergeCell ref="H225:I225"/>
    <mergeCell ref="H227:I227"/>
    <mergeCell ref="A209:C209"/>
  </mergeCells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OSZiF Otocac</cp:lastModifiedBy>
  <cp:lastPrinted>2025-10-29T09:21:34Z</cp:lastPrinted>
  <dcterms:created xsi:type="dcterms:W3CDTF">2022-08-12T12:51:27Z</dcterms:created>
  <dcterms:modified xsi:type="dcterms:W3CDTF">2025-10-29T09:23:13Z</dcterms:modified>
</cp:coreProperties>
</file>