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ZiF Otocac\Desktop\Plan 2025-2027\"/>
    </mc:Choice>
  </mc:AlternateContent>
  <bookViews>
    <workbookView xWindow="0" yWindow="0" windowWidth="28800" windowHeight="12330"/>
  </bookViews>
  <sheets>
    <sheet name="PRIHODI  " sheetId="3" r:id="rId1"/>
    <sheet name="RASHODI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3" l="1"/>
  <c r="N44" i="3"/>
  <c r="O7" i="3"/>
  <c r="O10" i="3"/>
  <c r="O11" i="3"/>
  <c r="O12" i="3"/>
  <c r="O15" i="3"/>
  <c r="O14" i="3" s="1"/>
  <c r="O18" i="3"/>
  <c r="O19" i="3"/>
  <c r="O22" i="3"/>
  <c r="O23" i="3"/>
  <c r="O26" i="3"/>
  <c r="O25" i="3" s="1"/>
  <c r="O43" i="3"/>
  <c r="O42" i="3" s="1"/>
  <c r="O41" i="3" s="1"/>
  <c r="O39" i="3"/>
  <c r="O38" i="3" s="1"/>
  <c r="N28" i="3"/>
  <c r="O34" i="3"/>
  <c r="O37" i="3"/>
  <c r="J203" i="7"/>
  <c r="M13" i="7"/>
  <c r="M14" i="7"/>
  <c r="M16" i="7"/>
  <c r="M17" i="7"/>
  <c r="M25" i="7"/>
  <c r="M24" i="7"/>
  <c r="M23" i="7"/>
  <c r="M21" i="7"/>
  <c r="M20" i="7"/>
  <c r="M19" i="7"/>
  <c r="M142" i="7"/>
  <c r="M143" i="7"/>
  <c r="M144" i="7"/>
  <c r="M145" i="7"/>
  <c r="M146" i="7"/>
  <c r="M149" i="7"/>
  <c r="M148" i="7" s="1"/>
  <c r="M150" i="7"/>
  <c r="M151" i="7"/>
  <c r="M152" i="7"/>
  <c r="M153" i="7"/>
  <c r="M154" i="7"/>
  <c r="M168" i="7"/>
  <c r="M167" i="7" s="1"/>
  <c r="M169" i="7"/>
  <c r="M182" i="7"/>
  <c r="M181" i="7" s="1"/>
  <c r="M186" i="7"/>
  <c r="M187" i="7"/>
  <c r="M123" i="7"/>
  <c r="M116" i="7"/>
  <c r="M115" i="7" s="1"/>
  <c r="M112" i="7"/>
  <c r="M111" i="7" s="1"/>
  <c r="M110" i="7" s="1"/>
  <c r="M106" i="7"/>
  <c r="M103" i="7" s="1"/>
  <c r="M102" i="7" s="1"/>
  <c r="M105" i="7"/>
  <c r="M104" i="7"/>
  <c r="M99" i="7"/>
  <c r="M96" i="7"/>
  <c r="M94" i="7"/>
  <c r="M93" i="7" s="1"/>
  <c r="M77" i="7"/>
  <c r="M82" i="7"/>
  <c r="M81" i="7"/>
  <c r="M80" i="7"/>
  <c r="M74" i="7"/>
  <c r="M71" i="7" s="1"/>
  <c r="M73" i="7"/>
  <c r="M72" i="7"/>
  <c r="M70" i="7"/>
  <c r="M69" i="7"/>
  <c r="M67" i="7" s="1"/>
  <c r="M66" i="7" s="1"/>
  <c r="M65" i="7" s="1"/>
  <c r="M68" i="7"/>
  <c r="M43" i="7"/>
  <c r="M42" i="7"/>
  <c r="M41" i="7"/>
  <c r="M40" i="7"/>
  <c r="M39" i="7"/>
  <c r="M38" i="7" s="1"/>
  <c r="M37" i="7"/>
  <c r="M35" i="7"/>
  <c r="M34" i="7"/>
  <c r="M33" i="7"/>
  <c r="M29" i="7" s="1"/>
  <c r="M32" i="7"/>
  <c r="M30" i="7"/>
  <c r="L36" i="7"/>
  <c r="L31" i="7"/>
  <c r="M26" i="7"/>
  <c r="L22" i="7"/>
  <c r="L18" i="7"/>
  <c r="M58" i="7"/>
  <c r="L58" i="7"/>
  <c r="M62" i="7"/>
  <c r="M61" i="7"/>
  <c r="M60" i="7"/>
  <c r="M59" i="7"/>
  <c r="M91" i="7"/>
  <c r="M90" i="7" s="1"/>
  <c r="J53" i="7" l="1"/>
  <c r="K31" i="3"/>
  <c r="M31" i="3" s="1"/>
  <c r="O31" i="3" s="1"/>
  <c r="K27" i="7" l="1"/>
  <c r="L27" i="7" s="1"/>
  <c r="L15" i="7" s="1"/>
  <c r="I198" i="7" l="1"/>
  <c r="K198" i="7" s="1"/>
  <c r="I200" i="7"/>
  <c r="K200" i="7" s="1"/>
  <c r="I199" i="7"/>
  <c r="K199" i="7" s="1"/>
  <c r="I197" i="7"/>
  <c r="K197" i="7" s="1"/>
  <c r="I195" i="7"/>
  <c r="K195" i="7" s="1"/>
  <c r="H203" i="7"/>
  <c r="K93" i="7"/>
  <c r="J146" i="7"/>
  <c r="J145" i="7"/>
  <c r="J144" i="7"/>
  <c r="J143" i="7"/>
  <c r="J142" i="7"/>
  <c r="J154" i="7"/>
  <c r="J150" i="7"/>
  <c r="J116" i="7"/>
  <c r="K103" i="7"/>
  <c r="J106" i="7"/>
  <c r="J105" i="7"/>
  <c r="J104" i="7"/>
  <c r="J82" i="7"/>
  <c r="J81" i="7"/>
  <c r="J72" i="7"/>
  <c r="J70" i="7"/>
  <c r="J69" i="7"/>
  <c r="J68" i="7"/>
  <c r="J43" i="7"/>
  <c r="J42" i="7"/>
  <c r="J40" i="7"/>
  <c r="J39" i="7"/>
  <c r="J34" i="7"/>
  <c r="J32" i="7"/>
  <c r="J31" i="7"/>
  <c r="J28" i="7"/>
  <c r="J24" i="7"/>
  <c r="J23" i="7"/>
  <c r="J19" i="7"/>
  <c r="J18" i="7"/>
  <c r="J16" i="7"/>
  <c r="K185" i="7"/>
  <c r="M185" i="7" s="1"/>
  <c r="K180" i="7"/>
  <c r="M180" i="7" s="1"/>
  <c r="K165" i="7"/>
  <c r="K161" i="7"/>
  <c r="M161" i="7" s="1"/>
  <c r="K160" i="7"/>
  <c r="M160" i="7" s="1"/>
  <c r="M158" i="7" s="1"/>
  <c r="M157" i="7" s="1"/>
  <c r="K159" i="7"/>
  <c r="M159" i="7" s="1"/>
  <c r="J157" i="7"/>
  <c r="K148" i="7"/>
  <c r="K141" i="7"/>
  <c r="M141" i="7" s="1"/>
  <c r="M140" i="7" s="1"/>
  <c r="K115" i="7"/>
  <c r="K77" i="7"/>
  <c r="K71" i="7"/>
  <c r="K38" i="7"/>
  <c r="K29" i="7"/>
  <c r="K15" i="7"/>
  <c r="M15" i="7" s="1"/>
  <c r="K12" i="7"/>
  <c r="M12" i="7" s="1"/>
  <c r="K164" i="7" l="1"/>
  <c r="M165" i="7"/>
  <c r="J148" i="7"/>
  <c r="J38" i="7"/>
  <c r="J103" i="7"/>
  <c r="J102" i="7" s="1"/>
  <c r="J15" i="7"/>
  <c r="J67" i="7"/>
  <c r="J77" i="7"/>
  <c r="J29" i="7"/>
  <c r="J141" i="7"/>
  <c r="K158" i="7"/>
  <c r="K140" i="7"/>
  <c r="K11" i="7"/>
  <c r="J55" i="3"/>
  <c r="L55" i="3" s="1"/>
  <c r="K163" i="7" l="1"/>
  <c r="M164" i="7"/>
  <c r="M163" i="7" s="1"/>
  <c r="J140" i="7"/>
  <c r="J11" i="7"/>
  <c r="J57" i="3"/>
  <c r="L57" i="3" s="1"/>
  <c r="J56" i="3"/>
  <c r="L56" i="3" s="1"/>
  <c r="J54" i="3"/>
  <c r="L54" i="3" s="1"/>
  <c r="J53" i="3"/>
  <c r="L53" i="3" s="1"/>
  <c r="J52" i="3"/>
  <c r="L52" i="3" s="1"/>
  <c r="J51" i="3"/>
  <c r="L51" i="3" s="1"/>
  <c r="J50" i="3"/>
  <c r="L50" i="3" s="1"/>
  <c r="M38" i="3"/>
  <c r="L34" i="3"/>
  <c r="L29" i="3" s="1"/>
  <c r="M36" i="3"/>
  <c r="O36" i="3" s="1"/>
  <c r="M17" i="3"/>
  <c r="O17" i="3" s="1"/>
  <c r="L12" i="3"/>
  <c r="L10" i="3"/>
  <c r="L9" i="3" s="1"/>
  <c r="L11" i="3"/>
  <c r="L7" i="3"/>
  <c r="L6" i="3" l="1"/>
  <c r="L58" i="3"/>
  <c r="L28" i="3"/>
  <c r="F203" i="7"/>
  <c r="E203" i="7"/>
  <c r="G202" i="7"/>
  <c r="I202" i="7" s="1"/>
  <c r="K202" i="7" s="1"/>
  <c r="G201" i="7"/>
  <c r="I201" i="7" s="1"/>
  <c r="K201" i="7" s="1"/>
  <c r="G196" i="7"/>
  <c r="I196" i="7" s="1"/>
  <c r="K196" i="7" s="1"/>
  <c r="H58" i="3"/>
  <c r="G58" i="3"/>
  <c r="K19" i="3"/>
  <c r="J29" i="3"/>
  <c r="J28" i="3" s="1"/>
  <c r="J44" i="3" s="1"/>
  <c r="K35" i="3"/>
  <c r="M35" i="3" s="1"/>
  <c r="O35" i="3" s="1"/>
  <c r="K33" i="3"/>
  <c r="M33" i="3" s="1"/>
  <c r="O33" i="3" s="1"/>
  <c r="K32" i="3"/>
  <c r="M32" i="3" s="1"/>
  <c r="O32" i="3" s="1"/>
  <c r="K30" i="3"/>
  <c r="M30" i="3" s="1"/>
  <c r="O30" i="3" s="1"/>
  <c r="I29" i="3"/>
  <c r="I28" i="3" s="1"/>
  <c r="H29" i="3"/>
  <c r="H28" i="3" s="1"/>
  <c r="K42" i="3"/>
  <c r="L42" i="3" s="1"/>
  <c r="L41" i="3" s="1"/>
  <c r="K43" i="3"/>
  <c r="L43" i="3" s="1"/>
  <c r="K41" i="3"/>
  <c r="I38" i="3"/>
  <c r="K38" i="3" s="1"/>
  <c r="H38" i="3"/>
  <c r="K39" i="3"/>
  <c r="I25" i="3"/>
  <c r="H25" i="3"/>
  <c r="G25" i="3"/>
  <c r="K26" i="3"/>
  <c r="K25" i="3" s="1"/>
  <c r="M25" i="3" s="1"/>
  <c r="I22" i="3"/>
  <c r="K22" i="3" s="1"/>
  <c r="M22" i="3" s="1"/>
  <c r="H22" i="3"/>
  <c r="G22" i="3"/>
  <c r="K23" i="3"/>
  <c r="I18" i="3"/>
  <c r="I17" i="3" s="1"/>
  <c r="K17" i="3" s="1"/>
  <c r="H18" i="3"/>
  <c r="H17" i="3" s="1"/>
  <c r="I14" i="3"/>
  <c r="K14" i="3" s="1"/>
  <c r="H14" i="3"/>
  <c r="K15" i="3"/>
  <c r="K9" i="3"/>
  <c r="I9" i="3"/>
  <c r="I6" i="3" s="1"/>
  <c r="H9" i="3"/>
  <c r="H6" i="3" s="1"/>
  <c r="K6" i="3" l="1"/>
  <c r="M6" i="3" s="1"/>
  <c r="O6" i="3" s="1"/>
  <c r="M9" i="3"/>
  <c r="O9" i="3" s="1"/>
  <c r="G203" i="7"/>
  <c r="I203" i="7" s="1"/>
  <c r="K203" i="7" s="1"/>
  <c r="I58" i="3"/>
  <c r="J58" i="3" s="1"/>
  <c r="G41" i="3"/>
  <c r="G29" i="3"/>
  <c r="G18" i="3"/>
  <c r="G14" i="3"/>
  <c r="G9" i="3"/>
  <c r="G6" i="3" s="1"/>
  <c r="E12" i="7"/>
  <c r="E15" i="7"/>
  <c r="E29" i="7"/>
  <c r="E38" i="7"/>
  <c r="E45" i="7"/>
  <c r="E47" i="7"/>
  <c r="E67" i="7"/>
  <c r="E71" i="7"/>
  <c r="E77" i="7"/>
  <c r="E87" i="7"/>
  <c r="E86" i="7" s="1"/>
  <c r="E93" i="7"/>
  <c r="E98" i="7"/>
  <c r="E102" i="7"/>
  <c r="E103" i="7"/>
  <c r="E111" i="7"/>
  <c r="E110" i="7" s="1"/>
  <c r="E115" i="7"/>
  <c r="E114" i="7" s="1"/>
  <c r="E122" i="7"/>
  <c r="E141" i="7"/>
  <c r="E148" i="7"/>
  <c r="E158" i="7"/>
  <c r="E157" i="7" s="1"/>
  <c r="E164" i="7"/>
  <c r="E163" i="7" s="1"/>
  <c r="E168" i="7"/>
  <c r="E167" i="7" s="1"/>
  <c r="E172" i="7"/>
  <c r="E174" i="7"/>
  <c r="E176" i="7"/>
  <c r="E171" i="7" l="1"/>
  <c r="E140" i="7"/>
  <c r="E92" i="7"/>
  <c r="E66" i="7"/>
  <c r="E65" i="7" s="1"/>
  <c r="E11" i="7"/>
  <c r="E9" i="7" s="1"/>
  <c r="G17" i="3"/>
  <c r="K18" i="3"/>
  <c r="G28" i="3"/>
  <c r="K28" i="3" s="1"/>
  <c r="M28" i="3" s="1"/>
  <c r="O28" i="3" s="1"/>
  <c r="K29" i="3"/>
  <c r="M29" i="3" s="1"/>
  <c r="O29" i="3" s="1"/>
  <c r="I187" i="7"/>
  <c r="I186" i="7"/>
  <c r="I185" i="7" s="1"/>
  <c r="H185" i="7"/>
  <c r="I182" i="7"/>
  <c r="I181" i="7"/>
  <c r="I180" i="7" s="1"/>
  <c r="H180" i="7"/>
  <c r="H181" i="7"/>
  <c r="I12" i="7"/>
  <c r="I15" i="7"/>
  <c r="I29" i="7"/>
  <c r="I38" i="7"/>
  <c r="I46" i="7"/>
  <c r="I67" i="7"/>
  <c r="K67" i="7" s="1"/>
  <c r="K66" i="7" s="1"/>
  <c r="K65" i="7" s="1"/>
  <c r="I74" i="7"/>
  <c r="J74" i="7" s="1"/>
  <c r="J71" i="7" s="1"/>
  <c r="J66" i="7" s="1"/>
  <c r="J65" i="7" s="1"/>
  <c r="I77" i="7"/>
  <c r="I88" i="7"/>
  <c r="K88" i="7" s="1"/>
  <c r="M88" i="7" s="1"/>
  <c r="M87" i="7" s="1"/>
  <c r="M86" i="7" s="1"/>
  <c r="I111" i="7"/>
  <c r="I112" i="7"/>
  <c r="J112" i="7" s="1"/>
  <c r="J111" i="7" s="1"/>
  <c r="J110" i="7" s="1"/>
  <c r="I115" i="7"/>
  <c r="I71" i="7" l="1"/>
  <c r="I66" i="7" s="1"/>
  <c r="I65" i="7" s="1"/>
  <c r="K44" i="3"/>
  <c r="M44" i="3" s="1"/>
  <c r="O44" i="3" s="1"/>
  <c r="I110" i="7"/>
  <c r="K111" i="7"/>
  <c r="K110" i="7" s="1"/>
  <c r="I114" i="7"/>
  <c r="J115" i="7"/>
  <c r="J114" i="7" s="1"/>
  <c r="I45" i="7"/>
  <c r="K46" i="7"/>
  <c r="K45" i="7" s="1"/>
  <c r="E189" i="7"/>
  <c r="G44" i="3"/>
  <c r="I11" i="7"/>
  <c r="I123" i="7"/>
  <c r="J123" i="7" s="1"/>
  <c r="J122" i="7" s="1"/>
  <c r="I148" i="7"/>
  <c r="I141" i="7"/>
  <c r="I161" i="7"/>
  <c r="I160" i="7"/>
  <c r="I159" i="7"/>
  <c r="H158" i="7"/>
  <c r="H157" i="7" s="1"/>
  <c r="I165" i="7"/>
  <c r="I164" i="7" s="1"/>
  <c r="I163" i="7" s="1"/>
  <c r="H172" i="7"/>
  <c r="H171" i="7" s="1"/>
  <c r="I177" i="7"/>
  <c r="K177" i="7" s="1"/>
  <c r="M177" i="7" s="1"/>
  <c r="I175" i="7"/>
  <c r="K175" i="7" s="1"/>
  <c r="M175" i="7" s="1"/>
  <c r="I173" i="7"/>
  <c r="I54" i="7"/>
  <c r="K54" i="7" s="1"/>
  <c r="M54" i="7" s="1"/>
  <c r="H53" i="7"/>
  <c r="I53" i="7" s="1"/>
  <c r="K53" i="7" s="1"/>
  <c r="M53" i="7" s="1"/>
  <c r="H47" i="7"/>
  <c r="I48" i="7"/>
  <c r="J47" i="7" s="1"/>
  <c r="J9" i="7" s="1"/>
  <c r="J189" i="7" l="1"/>
  <c r="I172" i="7"/>
  <c r="K173" i="7"/>
  <c r="K114" i="7"/>
  <c r="M114" i="7" s="1"/>
  <c r="I158" i="7"/>
  <c r="H189" i="7"/>
  <c r="I189" i="7" s="1"/>
  <c r="I140" i="7"/>
  <c r="G176" i="7"/>
  <c r="F176" i="7"/>
  <c r="K172" i="7" l="1"/>
  <c r="M172" i="7" s="1"/>
  <c r="M173" i="7"/>
  <c r="K189" i="7"/>
  <c r="I176" i="7"/>
  <c r="K176" i="7" s="1"/>
  <c r="M176" i="7" s="1"/>
  <c r="G45" i="7" l="1"/>
  <c r="F45" i="7"/>
  <c r="G38" i="7"/>
  <c r="F38" i="7"/>
  <c r="G29" i="7"/>
  <c r="F29" i="7"/>
  <c r="G15" i="7"/>
  <c r="F15" i="7"/>
  <c r="G12" i="7"/>
  <c r="F12" i="7"/>
  <c r="G47" i="7"/>
  <c r="I47" i="7" s="1"/>
  <c r="F47" i="7"/>
  <c r="G71" i="7"/>
  <c r="F71" i="7"/>
  <c r="G67" i="7"/>
  <c r="F67" i="7"/>
  <c r="G77" i="7"/>
  <c r="F77" i="7"/>
  <c r="G87" i="7"/>
  <c r="F87" i="7"/>
  <c r="F86" i="7" s="1"/>
  <c r="G93" i="7"/>
  <c r="I93" i="7" s="1"/>
  <c r="F93" i="7"/>
  <c r="G98" i="7"/>
  <c r="I98" i="7" s="1"/>
  <c r="K98" i="7" s="1"/>
  <c r="F98" i="7"/>
  <c r="G103" i="7"/>
  <c r="I103" i="7" s="1"/>
  <c r="F103" i="7"/>
  <c r="G102" i="7"/>
  <c r="I102" i="7" s="1"/>
  <c r="K102" i="7" s="1"/>
  <c r="F102" i="7"/>
  <c r="G111" i="7"/>
  <c r="G110" i="7" s="1"/>
  <c r="F111" i="7"/>
  <c r="F110" i="7" s="1"/>
  <c r="G115" i="7"/>
  <c r="G114" i="7" s="1"/>
  <c r="F115" i="7"/>
  <c r="F114" i="7" s="1"/>
  <c r="G174" i="7"/>
  <c r="F174" i="7"/>
  <c r="G172" i="7"/>
  <c r="F172" i="7"/>
  <c r="G168" i="7"/>
  <c r="G167" i="7" s="1"/>
  <c r="K167" i="7" s="1"/>
  <c r="F168" i="7"/>
  <c r="F167" i="7" s="1"/>
  <c r="G164" i="7"/>
  <c r="G163" i="7" s="1"/>
  <c r="F164" i="7"/>
  <c r="F163" i="7" s="1"/>
  <c r="G158" i="7"/>
  <c r="G157" i="7" s="1"/>
  <c r="K157" i="7" s="1"/>
  <c r="F158" i="7"/>
  <c r="F157" i="7" s="1"/>
  <c r="G148" i="7"/>
  <c r="F148" i="7"/>
  <c r="G141" i="7"/>
  <c r="F141" i="7"/>
  <c r="I167" i="7"/>
  <c r="I157" i="7"/>
  <c r="I122" i="7"/>
  <c r="K122" i="7" s="1"/>
  <c r="M122" i="7" s="1"/>
  <c r="K92" i="7" l="1"/>
  <c r="M98" i="7"/>
  <c r="M92" i="7" s="1"/>
  <c r="I9" i="7"/>
  <c r="K47" i="7"/>
  <c r="I92" i="7"/>
  <c r="G86" i="7"/>
  <c r="I87" i="7"/>
  <c r="I174" i="7"/>
  <c r="K174" i="7" s="1"/>
  <c r="G66" i="7"/>
  <c r="G65" i="7" s="1"/>
  <c r="I171" i="7"/>
  <c r="F140" i="7"/>
  <c r="F66" i="7"/>
  <c r="F65" i="7" s="1"/>
  <c r="G140" i="7"/>
  <c r="F92" i="7"/>
  <c r="G92" i="7"/>
  <c r="G11" i="7"/>
  <c r="G9" i="7" s="1"/>
  <c r="F11" i="7"/>
  <c r="F9" i="7" s="1"/>
  <c r="L15" i="3"/>
  <c r="L14" i="3" s="1"/>
  <c r="M14" i="3" s="1"/>
  <c r="K171" i="7" l="1"/>
  <c r="M174" i="7"/>
  <c r="M171" i="7" s="1"/>
  <c r="K9" i="7"/>
  <c r="M47" i="7"/>
  <c r="I86" i="7"/>
  <c r="K87" i="7"/>
  <c r="K86" i="7" s="1"/>
  <c r="L29" i="7"/>
  <c r="L11" i="7" s="1"/>
  <c r="L9" i="7" l="1"/>
  <c r="L189" i="7" s="1"/>
  <c r="M189" i="7" s="1"/>
  <c r="M11" i="7"/>
  <c r="M9" i="7"/>
</calcChain>
</file>

<file path=xl/sharedStrings.xml><?xml version="1.0" encoding="utf-8"?>
<sst xmlns="http://schemas.openxmlformats.org/spreadsheetml/2006/main" count="316" uniqueCount="196">
  <si>
    <t>Rashodi poslovanja</t>
  </si>
  <si>
    <t>Rashodi za zaposlene</t>
  </si>
  <si>
    <t>Šifra</t>
  </si>
  <si>
    <t xml:space="preserve">Naziv </t>
  </si>
  <si>
    <t>Materijalni rashodi</t>
  </si>
  <si>
    <t>Naziv izvora financiranja</t>
  </si>
  <si>
    <t>Projekcija 
za 2026.</t>
  </si>
  <si>
    <t>Financijski rashodi</t>
  </si>
  <si>
    <t>PROGRAM 3050</t>
  </si>
  <si>
    <t>Osnovno školstvo standard</t>
  </si>
  <si>
    <t>Osiguranje uvjeta rada OŠ-  minimalni standard</t>
  </si>
  <si>
    <t>Stručno usavršavanje</t>
  </si>
  <si>
    <t>Materijal i sirovine</t>
  </si>
  <si>
    <t>Sitan inventar i auto gume</t>
  </si>
  <si>
    <t>Radna odjeća i obuća</t>
  </si>
  <si>
    <t>Uslugr telefona pošte i prijevoza</t>
  </si>
  <si>
    <t>Usluge tek. I invest. Održavanja</t>
  </si>
  <si>
    <t>Usluge promidžbe i informiranja</t>
  </si>
  <si>
    <t>Komunalne usluge</t>
  </si>
  <si>
    <t>Zakupnine i najamnine</t>
  </si>
  <si>
    <t>Zdravstvene i veter. Usluge</t>
  </si>
  <si>
    <t>Intelektualne usluge</t>
  </si>
  <si>
    <t>Računalne usluge</t>
  </si>
  <si>
    <t>Premije osiguranja</t>
  </si>
  <si>
    <t>Reprezentacija</t>
  </si>
  <si>
    <t>Članarine i norme</t>
  </si>
  <si>
    <t>Pristojbe i naknade</t>
  </si>
  <si>
    <t>Ostali nespom.rashodi</t>
  </si>
  <si>
    <t>Bankarske usluge i usluge pl.prometa</t>
  </si>
  <si>
    <t>Naknade građanima i kućanstvima</t>
  </si>
  <si>
    <t>Nakn.građ.i kućanstvima-prijevoz učenika</t>
  </si>
  <si>
    <t>Aktivnost 030-02-00-3050-01</t>
  </si>
  <si>
    <t>Aktivnost 030-02-00-3050-04</t>
  </si>
  <si>
    <t>Odgojno obrazovno i tehničko osoblje</t>
  </si>
  <si>
    <t>Izvor financiranja 501</t>
  </si>
  <si>
    <t>Plaće za redovan rad</t>
  </si>
  <si>
    <t xml:space="preserve"> Ost. rashodi za zaposlene</t>
  </si>
  <si>
    <t>Doprinos za obvezno ZO</t>
  </si>
  <si>
    <t>Naknade za prijevoz na posao i s posla</t>
  </si>
  <si>
    <t>Zdravstvene usluge</t>
  </si>
  <si>
    <t>Novč.naknada zbog nezapoš.osoba sa   invaliditetom</t>
  </si>
  <si>
    <t>Aktivnost 030-02-00-3060-01</t>
  </si>
  <si>
    <t>Djelatnost osnovnih škola iznad standarda</t>
  </si>
  <si>
    <t>Intelektualne i osobne usluge</t>
  </si>
  <si>
    <t>Izvor financiranja 31</t>
  </si>
  <si>
    <t>Otpl.glavnice zajmofa -fin lizing</t>
  </si>
  <si>
    <t>Kapitalni izdaci iznad standarda</t>
  </si>
  <si>
    <t>Aktivnost 030-02-00-3060-03</t>
  </si>
  <si>
    <t>Projekt besplatne prehrane</t>
  </si>
  <si>
    <t>Aktivnost 030-02-00-3060-04</t>
  </si>
  <si>
    <t>Školska kuhinja</t>
  </si>
  <si>
    <t>Izvor financiranja 412</t>
  </si>
  <si>
    <t>Aktivnost 030-02-00-3070-04</t>
  </si>
  <si>
    <t>Pilot projekt E-škole</t>
  </si>
  <si>
    <t>Izvor financiranja 11</t>
  </si>
  <si>
    <t>Aktivnost 030-02-00-3070-05</t>
  </si>
  <si>
    <t>Shema školskog voća i mlijeka</t>
  </si>
  <si>
    <t>Izvor financiranja 54</t>
  </si>
  <si>
    <t>Aktivnost 030-02-00-3070-18</t>
  </si>
  <si>
    <t>Obrazovanje jednakih mogućnosti IV- pomoćnici u nastavi</t>
  </si>
  <si>
    <t>Ostali rashodi za zaposlene</t>
  </si>
  <si>
    <t>Doprinosi za osn.ZO</t>
  </si>
  <si>
    <t>Službena putovanja</t>
  </si>
  <si>
    <t>Naknade za prijevoz na posao i sposla</t>
  </si>
  <si>
    <t>PROGRAM K-3050-02</t>
  </si>
  <si>
    <t>Kapitalni izdaci iz decentralizacije</t>
  </si>
  <si>
    <t>Usluge telefona,pošte i prijevoza</t>
  </si>
  <si>
    <t>Aktivnost  030-02-00-3060-02</t>
  </si>
  <si>
    <t>Knjige</t>
  </si>
  <si>
    <t>Aktivnost 030-02-003060-05</t>
  </si>
  <si>
    <t>Produženi boravak - pomoći Grad Otočac</t>
  </si>
  <si>
    <t>Doprinos za osnovno ZO</t>
  </si>
  <si>
    <t>Pomoć korisnici</t>
  </si>
  <si>
    <t>Pomoć -korisnici</t>
  </si>
  <si>
    <t>Fond poravnanja i dod.udio u porez na dohodak</t>
  </si>
  <si>
    <t>Opći prihodi i primici</t>
  </si>
  <si>
    <t>Pomoći iz inozemstva</t>
  </si>
  <si>
    <t>Prihodi za posebne namjene-OŠ i SŠ</t>
  </si>
  <si>
    <t>Tekuće donacije - korisnici</t>
  </si>
  <si>
    <t>Izvor financiranja 61</t>
  </si>
  <si>
    <t>Vlastiti prihodi - korisnici</t>
  </si>
  <si>
    <t>Udžbenici i lektira</t>
  </si>
  <si>
    <t>Uredski namještaj i oprema</t>
  </si>
  <si>
    <t>PRORAČUN UKUPNO</t>
  </si>
  <si>
    <t>Plan za 2025.</t>
  </si>
  <si>
    <t>Projekcija 
za 2027.</t>
  </si>
  <si>
    <t xml:space="preserve">KLASA: </t>
  </si>
  <si>
    <t xml:space="preserve">URBROJ: </t>
  </si>
  <si>
    <t>Ur.materijal i ost. Mat.rashodi</t>
  </si>
  <si>
    <t>Pomoći</t>
  </si>
  <si>
    <t>Dodatna ulaganja na građ. objektima</t>
  </si>
  <si>
    <t>Rashodi za materijal i energiju</t>
  </si>
  <si>
    <t>Rashodi za usluge</t>
  </si>
  <si>
    <t>Naknade troškova zaposlenima</t>
  </si>
  <si>
    <t>Uredski materijal</t>
  </si>
  <si>
    <t>Namirnice</t>
  </si>
  <si>
    <t>Električna energija</t>
  </si>
  <si>
    <t>Plin</t>
  </si>
  <si>
    <t>Motorni benzin i dizel goriva</t>
  </si>
  <si>
    <t>Ost.materij.za proiz.energije-lož ulje</t>
  </si>
  <si>
    <t>Mater.za tek. i invest.održavanje građ.obj</t>
  </si>
  <si>
    <t>Mater.za tek. i invest.održavanje opreme</t>
  </si>
  <si>
    <t>Mater.za tek. i invest.održavanje prij.sr.</t>
  </si>
  <si>
    <t>Materijal i sr. za čišćenje i održavanje</t>
  </si>
  <si>
    <t xml:space="preserve">Literatura (glasila, časopisi,knjige i sl) </t>
  </si>
  <si>
    <t>Ostali nespomenuti rashodi poslovanja</t>
  </si>
  <si>
    <t>Ost. Tekuće donacije u naravi</t>
  </si>
  <si>
    <t>Kap.projekt K-3070-21</t>
  </si>
  <si>
    <t>Projekt Adaptacija igrališta PŠ Ličko  Lešće</t>
  </si>
  <si>
    <t>Ostali nespomenuti rashodi</t>
  </si>
  <si>
    <t>Izrada projektne dokumentacije za dogradnju OŠ Otočac</t>
  </si>
  <si>
    <t>Aktivnost 3060-05</t>
  </si>
  <si>
    <t>Natjecanja</t>
  </si>
  <si>
    <t>Izvor financiranja 55</t>
  </si>
  <si>
    <t>Projekt K-3070-17</t>
  </si>
  <si>
    <t>Izvor financiranja 56</t>
  </si>
  <si>
    <t>Projekt T-3070-23</t>
  </si>
  <si>
    <t>Zajedno za budućnost</t>
  </si>
  <si>
    <t>Pomoćiz iz inozemstva</t>
  </si>
  <si>
    <t>Zdravstvene i veterinarske usluge</t>
  </si>
  <si>
    <t>Kapitalni projekt K-3050-02                Izvor financiranja   55</t>
  </si>
  <si>
    <t>Izvor financiranja 13</t>
  </si>
  <si>
    <t>Predfinanciranje</t>
  </si>
  <si>
    <t>Povećanje/smanjenje</t>
  </si>
  <si>
    <t>REBALANS I</t>
  </si>
  <si>
    <t>Izvor financiranja11</t>
  </si>
  <si>
    <t>Usluge telefona pošte i prijevoza</t>
  </si>
  <si>
    <t xml:space="preserve">Rashodi za nabavu nepr. dug. imovine </t>
  </si>
  <si>
    <t>Postrojenja i oprema</t>
  </si>
  <si>
    <t>Uređaji, strojevi i oprema za ostale namjene</t>
  </si>
  <si>
    <t>Izvor  financiranja 56</t>
  </si>
  <si>
    <t xml:space="preserve">Rashodi za dodatna ulaganja na građ. objektima </t>
  </si>
  <si>
    <t>Dodatna ulaganja na građ.objektima</t>
  </si>
  <si>
    <t>Izvor financiranja</t>
  </si>
  <si>
    <t xml:space="preserve"> Pomoći iz proračuna</t>
  </si>
  <si>
    <t xml:space="preserve">Pomoć iz gradskog proračuna </t>
  </si>
  <si>
    <t>Osnovno školstvo</t>
  </si>
  <si>
    <t xml:space="preserve"> PRIHODI OD IMOVINE</t>
  </si>
  <si>
    <r>
      <t xml:space="preserve">Pomoći iz inozemstva i od     </t>
    </r>
    <r>
      <rPr>
        <b/>
        <i/>
        <sz val="10"/>
        <color indexed="8"/>
        <rFont val="Arial"/>
        <family val="2"/>
        <charset val="238"/>
      </rPr>
      <t xml:space="preserve">subjekata općeg proračuna </t>
    </r>
  </si>
  <si>
    <t>Kapitalne  pomoći iz DP</t>
  </si>
  <si>
    <t>Prijenosi pror. Korisnika istog proračuna</t>
  </si>
  <si>
    <t>Kamate na depozite poviđenju</t>
  </si>
  <si>
    <t>PPRIH. OD ADMIN.I UPR. PRISTOJBI</t>
  </si>
  <si>
    <t>PRIHODI PO POSEBNIM PROPISIMA</t>
  </si>
  <si>
    <t>Prihodi od prodaje proizvoda i pruženih usluga</t>
  </si>
  <si>
    <t>Prihodi od pruženih usliuga</t>
  </si>
  <si>
    <t xml:space="preserve">PRIHODI IZ NADLEŽNOG PRORAČUNA </t>
  </si>
  <si>
    <t>Prihodi iz nadl.proračuna za fin. red djelatnosti pror.kor</t>
  </si>
  <si>
    <t>Prih. iz nadl. Proračuna za fin.rashoda-OŠ</t>
  </si>
  <si>
    <t>Prih. iz nadl. Proračuna -E-škole</t>
  </si>
  <si>
    <t>VIŠAK -nabav nefin imovine-OŠ</t>
  </si>
  <si>
    <t>Prih iz nad. pror nabava nefin imovine</t>
  </si>
  <si>
    <t>Građevinski objekti</t>
  </si>
  <si>
    <t>PRIMICI OD ZADUŽIVANJA</t>
  </si>
  <si>
    <t>Financijski leasing</t>
  </si>
  <si>
    <t>UKUPNO</t>
  </si>
  <si>
    <t xml:space="preserve">Pomoći iz nenadležnog           proračuna (DP) </t>
  </si>
  <si>
    <t>Plan</t>
  </si>
  <si>
    <t>Povećanje</t>
  </si>
  <si>
    <t>Rebalns I</t>
  </si>
  <si>
    <t>Prihodi za posebne namjene -OŠ</t>
  </si>
  <si>
    <t xml:space="preserve">Pomoć- korisnici </t>
  </si>
  <si>
    <t>Fond poravnanja i dod udio u porezu na dohodak-DEC</t>
  </si>
  <si>
    <t>Višak-fond poravnanja i dod udio poreza na doh-DEC</t>
  </si>
  <si>
    <t>400-02/25-01/01</t>
  </si>
  <si>
    <t>Rekapitulacija  po izvorima financiranja</t>
  </si>
  <si>
    <t>Izv.fin.</t>
  </si>
  <si>
    <t>RASHODI</t>
  </si>
  <si>
    <t>PRIHODI</t>
  </si>
  <si>
    <t>PRIHODI OD PRODAJE PROIZVEDENE DUG IMOVINE</t>
  </si>
  <si>
    <t>Rebalans I</t>
  </si>
  <si>
    <t>Poveć/smanjenje</t>
  </si>
  <si>
    <t>Prih. iz nadl. Proračuna za fin.rashoda-OŠ prijevoz  učenika</t>
  </si>
  <si>
    <t>RAVNATELJICA:</t>
  </si>
  <si>
    <t>JASMINKA DEVČIĆ, prof.</t>
  </si>
  <si>
    <t>Opis izvora financiranja</t>
  </si>
  <si>
    <t>Asfaltiranje dvorišta PŠ Vrhovine</t>
  </si>
  <si>
    <t>Prihod šk. kuhinja i produženi boravak</t>
  </si>
  <si>
    <t>Prihodi od financijske imovine</t>
  </si>
  <si>
    <t>Tek. prijenosi između pror. korisnika temeljem prijenosa EU sredstava</t>
  </si>
  <si>
    <t>Prih. iz nadl. Proračuna za fin.rashoda</t>
  </si>
  <si>
    <t>Prih. iz nadl. Proračuna za fin.rashoda - pomoćnici u nastavi</t>
  </si>
  <si>
    <t>Krediti i zajmovi od nef. institucija</t>
  </si>
  <si>
    <t>REBALANS II</t>
  </si>
  <si>
    <t>Rebalans II</t>
  </si>
  <si>
    <t>Dodatna ulaganja na građ. Objektima</t>
  </si>
  <si>
    <t>Uređaji i oprema</t>
  </si>
  <si>
    <t>Instrumenti, uređaji i strojevi</t>
  </si>
  <si>
    <t>Uredska oprema i namještaj</t>
  </si>
  <si>
    <t>Sportska i glazbena oprema</t>
  </si>
  <si>
    <t>Prih iz nadl.proračuna nab.nefin. Imovine</t>
  </si>
  <si>
    <t xml:space="preserve"> II IZMJENE I DOPUNE  FINANCIJSKOG PLANA OSNOVNE ŠKOLE ZRINSKIH I FRANKOPANA  OTOČAC 
ZA 2025.  GODINU I PROJEKCIJA ZA 2026. I 2027. GODINU</t>
  </si>
  <si>
    <t>II  IZMJENE I DOPUNE  FINANCIJSKOG PLANA OSNOVNE ŠKOLE ZRINSKIH I FRANKOPANA  OTOČAC 
ZA 2025. I PROJEKCIJA ZA 2026. I 2027. GODINU</t>
  </si>
  <si>
    <t>U Otočcu,    28. 10. 2025.</t>
  </si>
  <si>
    <t>U Otočcu,    28.10. 2025.</t>
  </si>
  <si>
    <t>2125-21-01-25-4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</si>
</sst>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vertical="center" wrapText="1"/>
    </xf>
    <xf numFmtId="4" fontId="4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2" fillId="0" borderId="0" xfId="0" applyFont="1"/>
    <xf numFmtId="0" fontId="6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top" wrapText="1" indent="1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11" fillId="0" borderId="2" xfId="0" applyFont="1" applyBorder="1"/>
    <xf numFmtId="0" fontId="11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4" fillId="2" borderId="4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" fillId="0" borderId="3" xfId="0" applyNumberFormat="1" applyFont="1" applyBorder="1"/>
    <xf numFmtId="0" fontId="5" fillId="2" borderId="4" xfId="0" applyFont="1" applyFill="1" applyBorder="1" applyAlignment="1">
      <alignment horizontal="left" vertical="top" wrapText="1"/>
    </xf>
    <xf numFmtId="4" fontId="12" fillId="0" borderId="3" xfId="0" applyNumberFormat="1" applyFont="1" applyBorder="1"/>
    <xf numFmtId="0" fontId="13" fillId="0" borderId="0" xfId="0" applyFont="1"/>
    <xf numFmtId="4" fontId="2" fillId="0" borderId="0" xfId="0" applyNumberFormat="1" applyFont="1"/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left" vertical="top" wrapText="1"/>
    </xf>
    <xf numFmtId="4" fontId="13" fillId="0" borderId="0" xfId="0" applyNumberFormat="1" applyFont="1"/>
    <xf numFmtId="4" fontId="0" fillId="0" borderId="4" xfId="0" applyNumberFormat="1" applyBorder="1"/>
    <xf numFmtId="0" fontId="0" fillId="0" borderId="3" xfId="0" applyBorder="1"/>
    <xf numFmtId="0" fontId="2" fillId="0" borderId="3" xfId="0" applyFont="1" applyBorder="1"/>
    <xf numFmtId="4" fontId="4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4" fontId="16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6" fillId="2" borderId="3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7" fillId="0" borderId="0" xfId="0" applyNumberFormat="1" applyFont="1"/>
    <xf numFmtId="0" fontId="6" fillId="2" borderId="4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2" borderId="3" xfId="0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abSelected="1" topLeftCell="A10" workbookViewId="0">
      <selection activeCell="E62" sqref="E62"/>
    </sheetView>
  </sheetViews>
  <sheetFormatPr defaultRowHeight="15" x14ac:dyDescent="0.25"/>
  <cols>
    <col min="1" max="1" width="9.28515625" style="64" bestFit="1" customWidth="1"/>
    <col min="2" max="2" width="9.28515625" bestFit="1" customWidth="1"/>
    <col min="3" max="3" width="7" customWidth="1"/>
    <col min="4" max="4" width="8.28515625" hidden="1" customWidth="1"/>
    <col min="5" max="5" width="25" customWidth="1"/>
    <col min="6" max="6" width="12.7109375" style="60" customWidth="1"/>
    <col min="7" max="7" width="17.5703125" customWidth="1"/>
    <col min="8" max="8" width="21.28515625" customWidth="1"/>
    <col min="9" max="9" width="16.42578125" customWidth="1"/>
    <col min="10" max="10" width="14.28515625" customWidth="1"/>
    <col min="11" max="11" width="16.5703125" customWidth="1"/>
    <col min="12" max="12" width="13.42578125" style="12" customWidth="1"/>
    <col min="13" max="15" width="14.7109375" customWidth="1"/>
    <col min="16" max="16" width="13.5703125" style="12" customWidth="1"/>
    <col min="17" max="17" width="11.7109375" bestFit="1" customWidth="1"/>
  </cols>
  <sheetData>
    <row r="1" spans="1:17" ht="45" customHeight="1" x14ac:dyDescent="0.25">
      <c r="A1" s="128" t="s">
        <v>191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7" ht="27" customHeight="1" x14ac:dyDescent="0.25">
      <c r="A2" s="129" t="s">
        <v>168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7" ht="25.5" x14ac:dyDescent="0.25">
      <c r="A3" s="65" t="s">
        <v>2</v>
      </c>
      <c r="B3" s="68"/>
      <c r="C3" s="69"/>
      <c r="D3" s="70"/>
      <c r="E3" s="62" t="s">
        <v>3</v>
      </c>
      <c r="F3" s="2" t="s">
        <v>133</v>
      </c>
      <c r="G3" s="13" t="s">
        <v>84</v>
      </c>
      <c r="H3" s="13" t="s">
        <v>6</v>
      </c>
      <c r="I3" s="13" t="s">
        <v>85</v>
      </c>
      <c r="J3" s="13" t="s">
        <v>123</v>
      </c>
      <c r="K3" s="13" t="s">
        <v>124</v>
      </c>
      <c r="L3" s="13" t="s">
        <v>123</v>
      </c>
      <c r="M3" s="13" t="s">
        <v>183</v>
      </c>
      <c r="N3" s="13" t="s">
        <v>123</v>
      </c>
      <c r="O3" s="13" t="s">
        <v>183</v>
      </c>
    </row>
    <row r="4" spans="1:17" x14ac:dyDescent="0.25">
      <c r="A4" s="65"/>
      <c r="B4" s="63"/>
      <c r="C4" s="55"/>
      <c r="D4" s="55"/>
      <c r="E4" s="2"/>
      <c r="F4" s="2"/>
      <c r="G4" s="13"/>
      <c r="H4" s="13"/>
      <c r="I4" s="13"/>
      <c r="J4" s="13"/>
      <c r="K4" s="13"/>
      <c r="L4" s="13"/>
      <c r="M4" s="13"/>
      <c r="N4" s="13"/>
      <c r="O4" s="13"/>
    </row>
    <row r="5" spans="1:17" s="18" customFormat="1" ht="24" customHeight="1" x14ac:dyDescent="0.25">
      <c r="A5" s="67">
        <v>63</v>
      </c>
      <c r="B5" s="133" t="s">
        <v>138</v>
      </c>
      <c r="C5" s="133"/>
      <c r="D5" s="133"/>
      <c r="E5" s="134"/>
      <c r="F5" s="33"/>
      <c r="G5" s="17"/>
      <c r="H5" s="17"/>
      <c r="I5" s="17"/>
      <c r="J5" s="17"/>
      <c r="K5" s="17"/>
      <c r="L5" s="17"/>
      <c r="M5" s="17"/>
      <c r="N5" s="17"/>
      <c r="O5" s="17"/>
      <c r="P5" s="41"/>
    </row>
    <row r="6" spans="1:17" s="40" customFormat="1" ht="25.5" customHeight="1" x14ac:dyDescent="0.25">
      <c r="A6" s="77">
        <v>633</v>
      </c>
      <c r="B6" s="123" t="s">
        <v>134</v>
      </c>
      <c r="C6" s="123"/>
      <c r="D6" s="123"/>
      <c r="E6" s="124"/>
      <c r="F6" s="73"/>
      <c r="G6" s="74">
        <f>SUM(G7+G9)</f>
        <v>2790452.4200000004</v>
      </c>
      <c r="H6" s="74">
        <f>SUM(H9+H7)</f>
        <v>2790452.4200000004</v>
      </c>
      <c r="I6" s="74">
        <f>SUM(I9+I7)</f>
        <v>2790452.4200000004</v>
      </c>
      <c r="J6" s="74"/>
      <c r="K6" s="74">
        <f>SUM(K9+K7)</f>
        <v>2790452.4200000004</v>
      </c>
      <c r="L6" s="74">
        <f>SUM(L7+L9)</f>
        <v>552749.19999999995</v>
      </c>
      <c r="M6" s="74">
        <f>SUM(K6:L6)</f>
        <v>3343201.62</v>
      </c>
      <c r="N6" s="74"/>
      <c r="O6" s="74">
        <f>SUM(M6:N6)</f>
        <v>3343201.62</v>
      </c>
      <c r="P6" s="48"/>
    </row>
    <row r="7" spans="1:17" ht="38.25" customHeight="1" x14ac:dyDescent="0.25">
      <c r="A7" s="66">
        <v>633401</v>
      </c>
      <c r="B7" s="108" t="s">
        <v>135</v>
      </c>
      <c r="C7" s="108"/>
      <c r="D7" s="108"/>
      <c r="E7" s="109"/>
      <c r="F7" s="82">
        <v>501</v>
      </c>
      <c r="G7" s="17">
        <v>33054</v>
      </c>
      <c r="H7" s="17">
        <v>33054</v>
      </c>
      <c r="I7" s="36">
        <v>33054</v>
      </c>
      <c r="J7" s="36"/>
      <c r="K7" s="36">
        <v>33054</v>
      </c>
      <c r="L7" s="36">
        <f>SUM(M7-K7)</f>
        <v>20559.72</v>
      </c>
      <c r="M7" s="36">
        <v>53613.72</v>
      </c>
      <c r="N7" s="36"/>
      <c r="O7" s="36">
        <f>SUM(M7:N7)</f>
        <v>53613.72</v>
      </c>
    </row>
    <row r="8" spans="1:17" x14ac:dyDescent="0.25">
      <c r="A8" s="66"/>
      <c r="B8" s="135"/>
      <c r="C8" s="135"/>
      <c r="D8" s="135"/>
      <c r="E8" s="136"/>
      <c r="F8" s="61"/>
      <c r="G8" s="17"/>
      <c r="H8" s="17"/>
      <c r="I8" s="17"/>
      <c r="J8" s="17"/>
      <c r="K8" s="17"/>
      <c r="L8" s="17"/>
      <c r="M8" s="17"/>
      <c r="N8" s="17"/>
      <c r="O8" s="17"/>
    </row>
    <row r="9" spans="1:17" ht="39" customHeight="1" x14ac:dyDescent="0.25">
      <c r="A9" s="66">
        <v>636</v>
      </c>
      <c r="B9" s="118" t="s">
        <v>156</v>
      </c>
      <c r="C9" s="118"/>
      <c r="D9" s="118"/>
      <c r="E9" s="119"/>
      <c r="F9" s="33"/>
      <c r="G9" s="17">
        <f>SUM(G10:G12)</f>
        <v>2757398.4200000004</v>
      </c>
      <c r="H9" s="17">
        <f>SUM(H10:H12)</f>
        <v>2757398.4200000004</v>
      </c>
      <c r="I9" s="17">
        <f>SUM(I10:I12)</f>
        <v>2757398.4200000004</v>
      </c>
      <c r="J9" s="17"/>
      <c r="K9" s="17">
        <f>SUM(K10:K12)</f>
        <v>2757398.4200000004</v>
      </c>
      <c r="L9" s="17">
        <f>SUM(L10:L12)</f>
        <v>532189.48</v>
      </c>
      <c r="M9" s="17">
        <f>SUM(K9:L9)</f>
        <v>3289587.9000000004</v>
      </c>
      <c r="N9" s="17"/>
      <c r="O9" s="17">
        <f>SUM(M9:N9)</f>
        <v>3289587.9000000004</v>
      </c>
      <c r="Q9" s="12"/>
    </row>
    <row r="10" spans="1:17" x14ac:dyDescent="0.25">
      <c r="A10" s="66">
        <v>63611</v>
      </c>
      <c r="B10" s="112" t="s">
        <v>136</v>
      </c>
      <c r="C10" s="112"/>
      <c r="D10" s="112"/>
      <c r="E10" s="113"/>
      <c r="F10" s="33">
        <v>501</v>
      </c>
      <c r="G10" s="14">
        <v>2610763.9300000002</v>
      </c>
      <c r="H10" s="14">
        <v>2610763.9300000002</v>
      </c>
      <c r="I10" s="14">
        <v>2610763.9300000002</v>
      </c>
      <c r="J10" s="17"/>
      <c r="K10" s="14">
        <v>2610763.9300000002</v>
      </c>
      <c r="L10" s="17">
        <f>SUM(M10-K10)</f>
        <v>533489.48</v>
      </c>
      <c r="M10" s="14">
        <v>3144253.41</v>
      </c>
      <c r="N10" s="14"/>
      <c r="O10" s="14">
        <f>SUM(M10:N10)</f>
        <v>3144253.41</v>
      </c>
    </row>
    <row r="11" spans="1:17" x14ac:dyDescent="0.25">
      <c r="A11" s="66">
        <v>636121</v>
      </c>
      <c r="B11" s="112" t="s">
        <v>136</v>
      </c>
      <c r="C11" s="112"/>
      <c r="D11" s="112"/>
      <c r="E11" s="113"/>
      <c r="F11" s="33">
        <v>501</v>
      </c>
      <c r="G11" s="14">
        <v>130500</v>
      </c>
      <c r="H11" s="14">
        <v>130500</v>
      </c>
      <c r="I11" s="14">
        <v>130500</v>
      </c>
      <c r="J11" s="17"/>
      <c r="K11" s="14">
        <v>130500</v>
      </c>
      <c r="L11" s="17">
        <f>SUM(M11-K11)</f>
        <v>-1300</v>
      </c>
      <c r="M11" s="14">
        <v>129200</v>
      </c>
      <c r="N11" s="14"/>
      <c r="O11" s="14">
        <f>SUM(M11:N11)</f>
        <v>129200</v>
      </c>
    </row>
    <row r="12" spans="1:17" x14ac:dyDescent="0.25">
      <c r="A12" s="66">
        <v>636221</v>
      </c>
      <c r="B12" s="112" t="s">
        <v>139</v>
      </c>
      <c r="C12" s="112"/>
      <c r="D12" s="112"/>
      <c r="E12" s="113"/>
      <c r="F12" s="31">
        <v>501</v>
      </c>
      <c r="G12" s="14">
        <v>16134.49</v>
      </c>
      <c r="H12" s="14">
        <v>16134.49</v>
      </c>
      <c r="I12" s="14">
        <v>16134.49</v>
      </c>
      <c r="J12" s="14"/>
      <c r="K12" s="14">
        <v>16134.49</v>
      </c>
      <c r="L12" s="14">
        <f>SUM(M12-K12)</f>
        <v>0</v>
      </c>
      <c r="M12" s="14">
        <v>16134.49</v>
      </c>
      <c r="N12" s="14"/>
      <c r="O12" s="14">
        <f>SUM(M12:N12)</f>
        <v>16134.49</v>
      </c>
    </row>
    <row r="13" spans="1:17" s="18" customFormat="1" x14ac:dyDescent="0.25">
      <c r="A13" s="67"/>
      <c r="B13" s="126"/>
      <c r="C13" s="126"/>
      <c r="D13" s="126"/>
      <c r="E13" s="127"/>
      <c r="F13" s="31"/>
      <c r="G13" s="14"/>
      <c r="H13" s="14"/>
      <c r="I13" s="14"/>
      <c r="J13" s="14"/>
      <c r="K13" s="14"/>
      <c r="L13" s="14"/>
      <c r="M13" s="14"/>
      <c r="N13" s="14"/>
      <c r="O13" s="14"/>
      <c r="P13" s="41"/>
    </row>
    <row r="14" spans="1:17" ht="32.25" customHeight="1" x14ac:dyDescent="0.25">
      <c r="A14" s="77">
        <v>639</v>
      </c>
      <c r="B14" s="123" t="s">
        <v>140</v>
      </c>
      <c r="C14" s="123"/>
      <c r="D14" s="123"/>
      <c r="E14" s="124"/>
      <c r="F14" s="73"/>
      <c r="G14" s="74">
        <f>SUM(G15)</f>
        <v>118878</v>
      </c>
      <c r="H14" s="74">
        <f>SUM(H15)</f>
        <v>118878</v>
      </c>
      <c r="I14" s="74">
        <f>SUM(I15)</f>
        <v>118878</v>
      </c>
      <c r="J14" s="74"/>
      <c r="K14" s="74">
        <f>SUM(I14)</f>
        <v>118878</v>
      </c>
      <c r="L14" s="74">
        <f>SUM(L15)</f>
        <v>70002.899999999994</v>
      </c>
      <c r="M14" s="74">
        <f>SUM(K14:L14)</f>
        <v>188880.9</v>
      </c>
      <c r="N14" s="74"/>
      <c r="O14" s="74">
        <f>SUM(O15)</f>
        <v>188880.9</v>
      </c>
    </row>
    <row r="15" spans="1:17" s="18" customFormat="1" ht="42" customHeight="1" x14ac:dyDescent="0.25">
      <c r="A15" s="67">
        <v>6393</v>
      </c>
      <c r="B15" s="112" t="s">
        <v>179</v>
      </c>
      <c r="C15" s="112"/>
      <c r="D15" s="112"/>
      <c r="E15" s="113"/>
      <c r="F15" s="31">
        <v>54</v>
      </c>
      <c r="G15" s="14">
        <v>118878</v>
      </c>
      <c r="H15" s="14">
        <v>118878</v>
      </c>
      <c r="I15" s="14">
        <v>118878</v>
      </c>
      <c r="J15" s="14"/>
      <c r="K15" s="14">
        <f>SUM(I15)</f>
        <v>118878</v>
      </c>
      <c r="L15" s="14">
        <f>SUM(M15-K15)</f>
        <v>70002.899999999994</v>
      </c>
      <c r="M15" s="14">
        <v>188880.9</v>
      </c>
      <c r="N15" s="14"/>
      <c r="O15" s="14">
        <f>SUM(M15:N15)</f>
        <v>188880.9</v>
      </c>
      <c r="P15" s="41"/>
    </row>
    <row r="16" spans="1:17" x14ac:dyDescent="0.25">
      <c r="A16" s="66"/>
      <c r="B16" s="8"/>
      <c r="C16" s="8"/>
      <c r="D16" s="9"/>
      <c r="E16" s="3"/>
      <c r="F16" s="31"/>
      <c r="G16" s="14"/>
      <c r="H16" s="14"/>
      <c r="I16" s="14"/>
      <c r="J16" s="14"/>
      <c r="K16" s="14"/>
      <c r="L16" s="14"/>
      <c r="M16" s="14"/>
      <c r="N16" s="14"/>
      <c r="O16" s="14"/>
    </row>
    <row r="17" spans="1:19" s="40" customFormat="1" ht="15.75" x14ac:dyDescent="0.25">
      <c r="A17" s="77">
        <v>64</v>
      </c>
      <c r="B17" s="123" t="s">
        <v>137</v>
      </c>
      <c r="C17" s="123"/>
      <c r="D17" s="123"/>
      <c r="E17" s="124"/>
      <c r="F17" s="73"/>
      <c r="G17" s="74">
        <f>SUM(G18)</f>
        <v>60</v>
      </c>
      <c r="H17" s="74">
        <f t="shared" ref="H17:I18" si="0">SUM(H18)</f>
        <v>60</v>
      </c>
      <c r="I17" s="74">
        <f t="shared" si="0"/>
        <v>60</v>
      </c>
      <c r="J17" s="74"/>
      <c r="K17" s="74">
        <f>SUM(I17)</f>
        <v>60</v>
      </c>
      <c r="L17" s="74"/>
      <c r="M17" s="74">
        <f>SUM(M18)</f>
        <v>60</v>
      </c>
      <c r="N17" s="74"/>
      <c r="O17" s="74">
        <f>SUM(M17:N17)</f>
        <v>60</v>
      </c>
      <c r="P17" s="48"/>
    </row>
    <row r="18" spans="1:19" x14ac:dyDescent="0.25">
      <c r="A18" s="66">
        <v>641</v>
      </c>
      <c r="B18" s="112" t="s">
        <v>178</v>
      </c>
      <c r="C18" s="112"/>
      <c r="D18" s="112"/>
      <c r="E18" s="113"/>
      <c r="F18" s="31"/>
      <c r="G18" s="14">
        <f>SUM(G19)</f>
        <v>60</v>
      </c>
      <c r="H18" s="14">
        <f t="shared" si="0"/>
        <v>60</v>
      </c>
      <c r="I18" s="14">
        <f t="shared" si="0"/>
        <v>60</v>
      </c>
      <c r="J18" s="14"/>
      <c r="K18" s="14">
        <f>SUM(G18)</f>
        <v>60</v>
      </c>
      <c r="L18" s="14"/>
      <c r="M18" s="14">
        <v>60</v>
      </c>
      <c r="N18" s="14"/>
      <c r="O18" s="14">
        <f>SUM(M18:N18)</f>
        <v>60</v>
      </c>
    </row>
    <row r="19" spans="1:19" x14ac:dyDescent="0.25">
      <c r="A19" s="66">
        <v>6413201</v>
      </c>
      <c r="B19" s="112" t="s">
        <v>141</v>
      </c>
      <c r="C19" s="112"/>
      <c r="D19" s="112"/>
      <c r="E19" s="113"/>
      <c r="F19" s="31">
        <v>31</v>
      </c>
      <c r="G19" s="14">
        <v>60</v>
      </c>
      <c r="H19" s="14">
        <v>60</v>
      </c>
      <c r="I19" s="14">
        <v>60</v>
      </c>
      <c r="J19" s="14"/>
      <c r="K19" s="14">
        <f>SUM(G19)</f>
        <v>60</v>
      </c>
      <c r="L19" s="14"/>
      <c r="M19" s="14">
        <v>60</v>
      </c>
      <c r="N19" s="14"/>
      <c r="O19" s="14">
        <f>SUM(M19:N19)</f>
        <v>60</v>
      </c>
    </row>
    <row r="20" spans="1:19" x14ac:dyDescent="0.25">
      <c r="A20" s="66"/>
      <c r="B20" s="8"/>
      <c r="C20" s="8"/>
      <c r="D20" s="9"/>
      <c r="E20" s="3"/>
      <c r="F20" s="31"/>
      <c r="G20" s="14"/>
      <c r="H20" s="14"/>
      <c r="I20" s="14"/>
      <c r="J20" s="14"/>
      <c r="K20" s="14"/>
      <c r="L20" s="14"/>
      <c r="M20" s="14"/>
      <c r="N20" s="14"/>
      <c r="O20" s="14"/>
    </row>
    <row r="21" spans="1:19" ht="24.75" customHeight="1" x14ac:dyDescent="0.25">
      <c r="A21" s="78">
        <v>65</v>
      </c>
      <c r="B21" s="130" t="s">
        <v>142</v>
      </c>
      <c r="C21" s="131"/>
      <c r="D21" s="131"/>
      <c r="E21" s="132"/>
      <c r="F21" s="73"/>
      <c r="G21" s="74"/>
      <c r="H21" s="74"/>
      <c r="I21" s="74"/>
      <c r="J21" s="74"/>
      <c r="K21" s="14"/>
      <c r="L21" s="74"/>
      <c r="M21" s="14"/>
      <c r="N21" s="14"/>
      <c r="O21" s="14"/>
    </row>
    <row r="22" spans="1:19" s="76" customFormat="1" ht="15.75" x14ac:dyDescent="0.25">
      <c r="A22" s="77">
        <v>652</v>
      </c>
      <c r="B22" s="122" t="s">
        <v>143</v>
      </c>
      <c r="C22" s="123"/>
      <c r="D22" s="123"/>
      <c r="E22" s="124"/>
      <c r="F22" s="73"/>
      <c r="G22" s="74">
        <f>SUM(G23)</f>
        <v>14700</v>
      </c>
      <c r="H22" s="74">
        <f>SUM(I23)</f>
        <v>14700</v>
      </c>
      <c r="I22" s="74">
        <f>SUM(I23)</f>
        <v>14700</v>
      </c>
      <c r="J22" s="74"/>
      <c r="K22" s="74">
        <f>SUM(I22)</f>
        <v>14700</v>
      </c>
      <c r="L22" s="74"/>
      <c r="M22" s="74">
        <f>SUM(K22)</f>
        <v>14700</v>
      </c>
      <c r="N22" s="74"/>
      <c r="O22" s="74">
        <f>SUM(O23)</f>
        <v>14700</v>
      </c>
      <c r="P22" s="75"/>
    </row>
    <row r="23" spans="1:19" ht="14.25" customHeight="1" x14ac:dyDescent="0.25">
      <c r="A23" s="66">
        <v>6526892</v>
      </c>
      <c r="B23" s="137" t="s">
        <v>177</v>
      </c>
      <c r="C23" s="138"/>
      <c r="D23" s="138"/>
      <c r="E23" s="139"/>
      <c r="F23" s="31">
        <v>412</v>
      </c>
      <c r="G23" s="72">
        <v>14700</v>
      </c>
      <c r="H23" s="14">
        <v>14700</v>
      </c>
      <c r="I23" s="14">
        <v>14700</v>
      </c>
      <c r="J23" s="14"/>
      <c r="K23" s="14">
        <f>SUM(I23)</f>
        <v>14700</v>
      </c>
      <c r="L23" s="14"/>
      <c r="M23" s="14">
        <v>14700</v>
      </c>
      <c r="N23" s="14"/>
      <c r="O23" s="14">
        <f>SUM(M23:N23)</f>
        <v>14700</v>
      </c>
    </row>
    <row r="24" spans="1:19" x14ac:dyDescent="0.25">
      <c r="A24" s="66"/>
      <c r="B24" s="8"/>
      <c r="C24" s="8"/>
      <c r="D24" s="9"/>
      <c r="E24" s="3"/>
      <c r="F24" s="31"/>
      <c r="G24" s="14"/>
      <c r="H24" s="14"/>
      <c r="I24" s="14"/>
      <c r="J24" s="14"/>
      <c r="K24" s="14"/>
      <c r="L24" s="14"/>
      <c r="M24" s="14"/>
      <c r="N24" s="14"/>
      <c r="O24" s="14"/>
    </row>
    <row r="25" spans="1:19" s="76" customFormat="1" ht="27.75" customHeight="1" x14ac:dyDescent="0.25">
      <c r="A25" s="77">
        <v>66</v>
      </c>
      <c r="B25" s="122" t="s">
        <v>144</v>
      </c>
      <c r="C25" s="123"/>
      <c r="D25" s="123"/>
      <c r="E25" s="124"/>
      <c r="F25" s="83"/>
      <c r="G25" s="74">
        <f>SUM(G26)</f>
        <v>1372.15</v>
      </c>
      <c r="H25" s="74">
        <f>SUM(H26)</f>
        <v>1372.15</v>
      </c>
      <c r="I25" s="74">
        <f>SUM(I26)</f>
        <v>1372.15</v>
      </c>
      <c r="J25" s="74"/>
      <c r="K25" s="74">
        <f>SUM(K26)</f>
        <v>1372.15</v>
      </c>
      <c r="L25" s="74"/>
      <c r="M25" s="74">
        <f>SUM(K25)</f>
        <v>1372.15</v>
      </c>
      <c r="N25" s="74"/>
      <c r="O25" s="74">
        <f>SUM(O26)</f>
        <v>1372.15</v>
      </c>
      <c r="P25" s="75"/>
    </row>
    <row r="26" spans="1:19" ht="23.25" customHeight="1" x14ac:dyDescent="0.25">
      <c r="A26" s="71">
        <v>6615101</v>
      </c>
      <c r="B26" s="125" t="s">
        <v>145</v>
      </c>
      <c r="C26" s="126"/>
      <c r="D26" s="126"/>
      <c r="E26" s="127"/>
      <c r="F26" s="31">
        <v>31</v>
      </c>
      <c r="G26" s="14">
        <v>1372.15</v>
      </c>
      <c r="H26" s="14">
        <v>1372.15</v>
      </c>
      <c r="I26" s="14">
        <v>1372.15</v>
      </c>
      <c r="J26" s="14"/>
      <c r="K26" s="14">
        <f>SUM(I26)</f>
        <v>1372.15</v>
      </c>
      <c r="L26" s="14"/>
      <c r="M26" s="14">
        <v>1372.15</v>
      </c>
      <c r="N26" s="14"/>
      <c r="O26" s="14">
        <f>SUM(M26:N26)</f>
        <v>1372.15</v>
      </c>
    </row>
    <row r="27" spans="1:19" x14ac:dyDescent="0.25">
      <c r="A27" s="66"/>
      <c r="B27" s="8"/>
      <c r="C27" s="8"/>
      <c r="D27" s="9"/>
      <c r="E27" s="3"/>
      <c r="F27" s="31"/>
      <c r="G27" s="14"/>
      <c r="H27" s="14"/>
      <c r="I27" s="14"/>
      <c r="J27" s="14"/>
      <c r="K27" s="14"/>
      <c r="L27" s="14"/>
      <c r="M27" s="14"/>
      <c r="N27" s="14"/>
      <c r="O27" s="14"/>
    </row>
    <row r="28" spans="1:19" s="40" customFormat="1" ht="34.5" customHeight="1" x14ac:dyDescent="0.25">
      <c r="A28" s="77">
        <v>67</v>
      </c>
      <c r="B28" s="130" t="s">
        <v>146</v>
      </c>
      <c r="C28" s="131"/>
      <c r="D28" s="131"/>
      <c r="E28" s="132"/>
      <c r="F28" s="73"/>
      <c r="G28" s="74">
        <f>SUM(G29)</f>
        <v>543068.91999999993</v>
      </c>
      <c r="H28" s="74">
        <f>SUM(H29)</f>
        <v>543068.91999999993</v>
      </c>
      <c r="I28" s="74">
        <f>SUM(I29)</f>
        <v>543068.91999999993</v>
      </c>
      <c r="J28" s="74">
        <f>SUM(J29)</f>
        <v>26895.88</v>
      </c>
      <c r="K28" s="74">
        <f>SUM(G28+J29)</f>
        <v>569964.79999999993</v>
      </c>
      <c r="L28" s="74">
        <f>SUM(L29)</f>
        <v>90751.01999999999</v>
      </c>
      <c r="M28" s="74">
        <f>SUM(K28:L28)</f>
        <v>660715.81999999995</v>
      </c>
      <c r="N28" s="74">
        <f>SUM(N29:N37)</f>
        <v>17793.650000000001</v>
      </c>
      <c r="O28" s="74">
        <f t="shared" ref="O28:O37" si="1">SUM(M28:N28)</f>
        <v>678509.47</v>
      </c>
      <c r="P28" s="48"/>
    </row>
    <row r="29" spans="1:19" ht="26.25" customHeight="1" x14ac:dyDescent="0.25">
      <c r="A29" s="66">
        <v>671</v>
      </c>
      <c r="B29" s="111" t="s">
        <v>147</v>
      </c>
      <c r="C29" s="112"/>
      <c r="D29" s="112"/>
      <c r="E29" s="113"/>
      <c r="F29" s="31"/>
      <c r="G29" s="14">
        <f>SUM(G30:G36)</f>
        <v>543068.91999999993</v>
      </c>
      <c r="H29" s="14">
        <f>SUM(H30:H36)</f>
        <v>543068.91999999993</v>
      </c>
      <c r="I29" s="14">
        <f>SUM(I30:I36)</f>
        <v>543068.91999999993</v>
      </c>
      <c r="J29" s="14">
        <f>SUM(J30:J35)</f>
        <v>26895.88</v>
      </c>
      <c r="K29" s="14">
        <f>SUM(G29+J29)</f>
        <v>569964.79999999993</v>
      </c>
      <c r="L29" s="14">
        <f>SUM(L30:L34)</f>
        <v>90751.01999999999</v>
      </c>
      <c r="M29" s="14">
        <f>SUM(K29:L29)</f>
        <v>660715.81999999995</v>
      </c>
      <c r="N29" s="14"/>
      <c r="O29" s="14">
        <f t="shared" si="1"/>
        <v>660715.81999999995</v>
      </c>
      <c r="Q29" s="12"/>
    </row>
    <row r="30" spans="1:19" ht="18" customHeight="1" x14ac:dyDescent="0.25">
      <c r="A30" s="66">
        <v>6711101</v>
      </c>
      <c r="B30" s="111" t="s">
        <v>148</v>
      </c>
      <c r="C30" s="112"/>
      <c r="D30" s="112"/>
      <c r="E30" s="113"/>
      <c r="F30" s="31">
        <v>55</v>
      </c>
      <c r="G30" s="14">
        <v>417178.23</v>
      </c>
      <c r="H30" s="14">
        <v>417178.23</v>
      </c>
      <c r="I30" s="14">
        <v>417178.23</v>
      </c>
      <c r="J30" s="14">
        <v>9776.25</v>
      </c>
      <c r="K30" s="14">
        <f>SUM(G30+J30)</f>
        <v>426954.48</v>
      </c>
      <c r="L30" s="14">
        <v>4938</v>
      </c>
      <c r="M30" s="14">
        <f>SUM(K30:L30)</f>
        <v>431892.47999999998</v>
      </c>
      <c r="N30" s="14"/>
      <c r="O30" s="14">
        <f t="shared" si="1"/>
        <v>431892.47999999998</v>
      </c>
      <c r="Q30" s="12"/>
    </row>
    <row r="31" spans="1:19" ht="24.75" customHeight="1" x14ac:dyDescent="0.25">
      <c r="A31" s="66">
        <v>67111009</v>
      </c>
      <c r="B31" s="111" t="s">
        <v>172</v>
      </c>
      <c r="C31" s="112"/>
      <c r="D31" s="112"/>
      <c r="E31" s="113"/>
      <c r="F31" s="31">
        <v>11</v>
      </c>
      <c r="G31" s="14"/>
      <c r="H31" s="14"/>
      <c r="I31" s="14"/>
      <c r="J31" s="14">
        <v>17151.25</v>
      </c>
      <c r="K31" s="14">
        <f>SUM(J31)</f>
        <v>17151.25</v>
      </c>
      <c r="L31" s="14">
        <v>86326.76</v>
      </c>
      <c r="M31" s="14">
        <f>SUM(K31:L31)</f>
        <v>103478.01</v>
      </c>
      <c r="N31" s="14"/>
      <c r="O31" s="14">
        <f t="shared" si="1"/>
        <v>103478.01</v>
      </c>
      <c r="Q31" s="12"/>
    </row>
    <row r="32" spans="1:19" x14ac:dyDescent="0.25">
      <c r="A32" s="66">
        <v>67111010</v>
      </c>
      <c r="B32" s="111" t="s">
        <v>180</v>
      </c>
      <c r="C32" s="112"/>
      <c r="D32" s="112"/>
      <c r="E32" s="113"/>
      <c r="F32" s="31">
        <v>11</v>
      </c>
      <c r="G32" s="14">
        <v>149.30000000000001</v>
      </c>
      <c r="H32" s="14">
        <v>149.30000000000001</v>
      </c>
      <c r="I32" s="14">
        <v>149.30000000000001</v>
      </c>
      <c r="J32" s="14">
        <v>620.70000000000005</v>
      </c>
      <c r="K32" s="14">
        <f>SUM(G32+J32)</f>
        <v>770</v>
      </c>
      <c r="L32" s="14"/>
      <c r="M32" s="14">
        <f>SUM(K32)</f>
        <v>770</v>
      </c>
      <c r="N32" s="14"/>
      <c r="O32" s="14">
        <f t="shared" si="1"/>
        <v>770</v>
      </c>
      <c r="S32" s="12"/>
    </row>
    <row r="33" spans="1:17" ht="26.25" customHeight="1" x14ac:dyDescent="0.25">
      <c r="A33" s="71">
        <v>67111011</v>
      </c>
      <c r="B33" s="111" t="s">
        <v>181</v>
      </c>
      <c r="C33" s="112"/>
      <c r="D33" s="112"/>
      <c r="E33" s="113"/>
      <c r="F33" s="31">
        <v>11</v>
      </c>
      <c r="G33" s="14">
        <v>11694</v>
      </c>
      <c r="H33" s="14">
        <v>11694</v>
      </c>
      <c r="I33" s="14">
        <v>11694</v>
      </c>
      <c r="J33" s="14"/>
      <c r="K33" s="14">
        <f>SUM(G33+J33)</f>
        <v>11694</v>
      </c>
      <c r="L33" s="14"/>
      <c r="M33" s="14">
        <f>SUM(K33:L33)</f>
        <v>11694</v>
      </c>
      <c r="N33" s="14"/>
      <c r="O33" s="14">
        <f t="shared" si="1"/>
        <v>11694</v>
      </c>
      <c r="Q33" s="12"/>
    </row>
    <row r="34" spans="1:17" ht="15.75" customHeight="1" x14ac:dyDescent="0.25">
      <c r="A34" s="66">
        <v>67111013</v>
      </c>
      <c r="B34" s="111" t="s">
        <v>149</v>
      </c>
      <c r="C34" s="112"/>
      <c r="D34" s="112"/>
      <c r="E34" s="113"/>
      <c r="F34" s="31">
        <v>11</v>
      </c>
      <c r="G34" s="14">
        <v>10667.06</v>
      </c>
      <c r="H34" s="14">
        <v>10667.06</v>
      </c>
      <c r="I34" s="14">
        <v>10667.06</v>
      </c>
      <c r="J34" s="14"/>
      <c r="K34" s="14"/>
      <c r="L34" s="14">
        <f>SUM(M34-I34)</f>
        <v>-513.73999999999978</v>
      </c>
      <c r="M34" s="14">
        <v>10153.32</v>
      </c>
      <c r="N34" s="14"/>
      <c r="O34" s="14">
        <f t="shared" si="1"/>
        <v>10153.32</v>
      </c>
    </row>
    <row r="35" spans="1:17" x14ac:dyDescent="0.25">
      <c r="A35" s="66">
        <v>67121025</v>
      </c>
      <c r="B35" s="111" t="s">
        <v>150</v>
      </c>
      <c r="C35" s="112"/>
      <c r="D35" s="112"/>
      <c r="E35" s="113"/>
      <c r="F35" s="31">
        <v>56</v>
      </c>
      <c r="G35" s="14">
        <v>11951.49</v>
      </c>
      <c r="H35" s="14">
        <v>11951.49</v>
      </c>
      <c r="I35" s="14">
        <v>11951.49</v>
      </c>
      <c r="J35" s="14">
        <v>-652.32000000000005</v>
      </c>
      <c r="K35" s="14">
        <f>SUM(G35+J35)</f>
        <v>11299.17</v>
      </c>
      <c r="L35" s="14"/>
      <c r="M35" s="14">
        <f>SUM(K35)</f>
        <v>11299.17</v>
      </c>
      <c r="N35" s="14"/>
      <c r="O35" s="14">
        <f t="shared" si="1"/>
        <v>11299.17</v>
      </c>
    </row>
    <row r="36" spans="1:17" x14ac:dyDescent="0.25">
      <c r="A36" s="100">
        <v>67121031</v>
      </c>
      <c r="B36" s="143" t="s">
        <v>151</v>
      </c>
      <c r="C36" s="144"/>
      <c r="D36" s="144"/>
      <c r="E36" s="145"/>
      <c r="F36" s="98">
        <v>13</v>
      </c>
      <c r="G36" s="14">
        <v>91428.84</v>
      </c>
      <c r="H36" s="14">
        <v>91428.84</v>
      </c>
      <c r="I36" s="14">
        <v>91428.84</v>
      </c>
      <c r="J36" s="14"/>
      <c r="K36" s="14"/>
      <c r="L36" s="14"/>
      <c r="M36" s="14">
        <f>SUM(I36)</f>
        <v>91428.84</v>
      </c>
      <c r="N36" s="14"/>
      <c r="O36" s="14">
        <f t="shared" si="1"/>
        <v>91428.84</v>
      </c>
    </row>
    <row r="37" spans="1:17" ht="15" customHeight="1" x14ac:dyDescent="0.25">
      <c r="A37" s="66">
        <v>67121029</v>
      </c>
      <c r="B37" s="146" t="s">
        <v>190</v>
      </c>
      <c r="C37" s="146"/>
      <c r="D37" s="146"/>
      <c r="E37" s="146"/>
      <c r="F37" s="102">
        <v>11</v>
      </c>
      <c r="G37" s="11"/>
      <c r="H37" s="14"/>
      <c r="I37" s="14"/>
      <c r="J37" s="14"/>
      <c r="K37" s="14"/>
      <c r="L37" s="14"/>
      <c r="M37" s="14"/>
      <c r="N37" s="14">
        <v>17793.650000000001</v>
      </c>
      <c r="O37" s="14">
        <f t="shared" si="1"/>
        <v>17793.650000000001</v>
      </c>
    </row>
    <row r="38" spans="1:17" ht="24.75" customHeight="1" x14ac:dyDescent="0.25">
      <c r="A38" s="101">
        <v>72</v>
      </c>
      <c r="B38" s="140" t="s">
        <v>169</v>
      </c>
      <c r="C38" s="141"/>
      <c r="D38" s="141"/>
      <c r="E38" s="142"/>
      <c r="F38" s="99"/>
      <c r="G38" s="17">
        <v>200</v>
      </c>
      <c r="H38" s="17">
        <f>SUM(H39)</f>
        <v>200</v>
      </c>
      <c r="I38" s="17">
        <f>SUM(I39)</f>
        <v>200</v>
      </c>
      <c r="J38" s="17"/>
      <c r="K38" s="17">
        <f>SUM(I38)</f>
        <v>200</v>
      </c>
      <c r="L38" s="17"/>
      <c r="M38" s="17">
        <f>SUM(M39)</f>
        <v>200</v>
      </c>
      <c r="N38" s="17"/>
      <c r="O38" s="17">
        <f>SUM(O39)</f>
        <v>200</v>
      </c>
    </row>
    <row r="39" spans="1:17" x14ac:dyDescent="0.25">
      <c r="A39" s="66">
        <v>721112</v>
      </c>
      <c r="B39" s="111" t="s">
        <v>152</v>
      </c>
      <c r="C39" s="112"/>
      <c r="D39" s="112"/>
      <c r="E39" s="113"/>
      <c r="F39" s="31">
        <v>31</v>
      </c>
      <c r="G39" s="14">
        <v>200</v>
      </c>
      <c r="H39" s="14">
        <v>200</v>
      </c>
      <c r="I39" s="14">
        <v>200</v>
      </c>
      <c r="J39" s="14"/>
      <c r="K39" s="14">
        <f>SUM(I39)</f>
        <v>200</v>
      </c>
      <c r="L39" s="14"/>
      <c r="M39" s="14">
        <v>200</v>
      </c>
      <c r="N39" s="14"/>
      <c r="O39" s="14">
        <f>SUM(M39:N39)</f>
        <v>200</v>
      </c>
    </row>
    <row r="40" spans="1:17" x14ac:dyDescent="0.25">
      <c r="A40" s="66"/>
      <c r="B40" s="120"/>
      <c r="C40" s="120"/>
      <c r="D40" s="121"/>
      <c r="E40" s="3"/>
      <c r="F40" s="31"/>
      <c r="G40" s="14"/>
      <c r="H40" s="14"/>
      <c r="I40" s="14"/>
      <c r="J40" s="14"/>
      <c r="K40" s="14"/>
      <c r="L40" s="14"/>
      <c r="M40" s="14"/>
      <c r="N40" s="14"/>
      <c r="O40" s="14"/>
    </row>
    <row r="41" spans="1:17" s="18" customFormat="1" x14ac:dyDescent="0.25">
      <c r="A41" s="67">
        <v>84</v>
      </c>
      <c r="B41" s="114" t="s">
        <v>153</v>
      </c>
      <c r="C41" s="115"/>
      <c r="D41" s="115"/>
      <c r="E41" s="116"/>
      <c r="F41" s="84"/>
      <c r="G41" s="79">
        <f>SUM(G42)</f>
        <v>1492.47</v>
      </c>
      <c r="H41" s="79"/>
      <c r="I41" s="79"/>
      <c r="J41" s="79"/>
      <c r="K41" s="79">
        <f>SUM(G42)</f>
        <v>1492.47</v>
      </c>
      <c r="L41" s="79">
        <f>SUM(L42)</f>
        <v>175.20000000000005</v>
      </c>
      <c r="M41" s="79">
        <v>1667.67</v>
      </c>
      <c r="N41" s="79"/>
      <c r="O41" s="79">
        <f>SUM(O42)</f>
        <v>1667.67</v>
      </c>
      <c r="P41" s="41"/>
    </row>
    <row r="42" spans="1:17" ht="14.25" customHeight="1" x14ac:dyDescent="0.25">
      <c r="A42" s="66">
        <v>844</v>
      </c>
      <c r="B42" s="111" t="s">
        <v>182</v>
      </c>
      <c r="C42" s="112"/>
      <c r="D42" s="112"/>
      <c r="E42" s="113"/>
      <c r="F42" s="31">
        <v>31</v>
      </c>
      <c r="G42" s="14">
        <v>1492.47</v>
      </c>
      <c r="H42" s="14"/>
      <c r="I42" s="14"/>
      <c r="J42" s="14"/>
      <c r="K42" s="14">
        <f>SUM(G42)</f>
        <v>1492.47</v>
      </c>
      <c r="L42" s="14">
        <f>SUM(M42-K42)</f>
        <v>175.20000000000005</v>
      </c>
      <c r="M42" s="14">
        <v>1667.67</v>
      </c>
      <c r="N42" s="14"/>
      <c r="O42" s="14">
        <f>SUM(O43)</f>
        <v>1667.67</v>
      </c>
    </row>
    <row r="43" spans="1:17" ht="15" customHeight="1" x14ac:dyDescent="0.25">
      <c r="A43" s="66">
        <v>8445334</v>
      </c>
      <c r="B43" s="111" t="s">
        <v>154</v>
      </c>
      <c r="C43" s="112"/>
      <c r="D43" s="112"/>
      <c r="E43" s="113"/>
      <c r="F43" s="31"/>
      <c r="G43" s="14">
        <v>1492.47</v>
      </c>
      <c r="H43" s="14"/>
      <c r="I43" s="14"/>
      <c r="J43" s="14"/>
      <c r="K43" s="14">
        <f>SUM(G43:J43)</f>
        <v>1492.47</v>
      </c>
      <c r="L43" s="14">
        <f>SUM(M43-K43)</f>
        <v>175.20000000000005</v>
      </c>
      <c r="M43" s="14">
        <v>1667.67</v>
      </c>
      <c r="N43" s="14"/>
      <c r="O43" s="14">
        <f>SUM(M43:N43)</f>
        <v>1667.67</v>
      </c>
    </row>
    <row r="44" spans="1:17" s="18" customFormat="1" x14ac:dyDescent="0.25">
      <c r="A44" s="67"/>
      <c r="B44" s="117" t="s">
        <v>155</v>
      </c>
      <c r="C44" s="118"/>
      <c r="D44" s="118"/>
      <c r="E44" s="119"/>
      <c r="F44" s="33"/>
      <c r="G44" s="17">
        <f>SUM(G41+G38+G28+G25+G22+G17+G14+G9+G6)</f>
        <v>6227622.3800000008</v>
      </c>
      <c r="H44" s="17">
        <v>3470223.96</v>
      </c>
      <c r="I44" s="17">
        <v>3470223.96</v>
      </c>
      <c r="J44" s="17">
        <f>SUM(J28)</f>
        <v>26895.88</v>
      </c>
      <c r="K44" s="17">
        <f>SUM(K41+K38+K28+K25+K22+K17+K14+K6)</f>
        <v>3497119.8400000003</v>
      </c>
      <c r="L44" s="17">
        <v>718808.17</v>
      </c>
      <c r="M44" s="17">
        <f>SUM(K44:L44)</f>
        <v>4215928.0100000007</v>
      </c>
      <c r="N44" s="17">
        <f>SUM(N28)</f>
        <v>17793.650000000001</v>
      </c>
      <c r="O44" s="17">
        <f>SUM(M44:N44)</f>
        <v>4233721.6600000011</v>
      </c>
      <c r="P44" s="41"/>
    </row>
    <row r="45" spans="1:17" x14ac:dyDescent="0.25">
      <c r="M45" s="12"/>
      <c r="N45" s="12"/>
      <c r="O45" s="12"/>
    </row>
    <row r="46" spans="1:17" x14ac:dyDescent="0.25">
      <c r="A46" s="107" t="s">
        <v>165</v>
      </c>
      <c r="B46" s="107"/>
      <c r="C46" s="107"/>
      <c r="D46" s="107"/>
      <c r="E46" s="107"/>
      <c r="F46" s="107"/>
      <c r="G46" s="107"/>
      <c r="Q46" s="12"/>
    </row>
    <row r="48" spans="1:17" x14ac:dyDescent="0.25">
      <c r="A48" s="18" t="s">
        <v>166</v>
      </c>
      <c r="B48" s="107" t="s">
        <v>175</v>
      </c>
      <c r="C48" s="107"/>
      <c r="D48" s="107"/>
      <c r="E48" s="107"/>
      <c r="F48" s="107"/>
      <c r="G48" s="81" t="s">
        <v>157</v>
      </c>
      <c r="H48" s="81" t="s">
        <v>170</v>
      </c>
      <c r="I48" s="81" t="s">
        <v>171</v>
      </c>
      <c r="J48" s="18" t="s">
        <v>184</v>
      </c>
      <c r="K48" s="85" t="s">
        <v>171</v>
      </c>
      <c r="L48" s="18" t="s">
        <v>184</v>
      </c>
    </row>
    <row r="49" spans="1:12" x14ac:dyDescent="0.25">
      <c r="A49" s="80"/>
      <c r="B49" s="18"/>
      <c r="C49" s="18"/>
      <c r="D49" s="18"/>
      <c r="E49" s="18"/>
      <c r="F49" s="81"/>
      <c r="G49" s="18"/>
      <c r="H49" s="18"/>
      <c r="I49" s="18"/>
      <c r="L49" s="41"/>
    </row>
    <row r="50" spans="1:12" x14ac:dyDescent="0.25">
      <c r="A50" s="81">
        <v>11</v>
      </c>
      <c r="B50" s="107" t="s">
        <v>75</v>
      </c>
      <c r="C50" s="107"/>
      <c r="D50" s="107"/>
      <c r="E50" s="107"/>
      <c r="F50" s="107"/>
      <c r="G50" s="41">
        <v>22510.36</v>
      </c>
      <c r="H50" s="41">
        <v>40282.31</v>
      </c>
      <c r="I50" s="41">
        <v>90942.87</v>
      </c>
      <c r="J50" s="41">
        <f t="shared" ref="J50:J58" si="2">SUM(H50:I50)</f>
        <v>131225.18</v>
      </c>
      <c r="K50" s="41">
        <v>17793.650000000001</v>
      </c>
      <c r="L50" s="41">
        <f t="shared" ref="L50:L57" si="3">SUM(J50:K50)</f>
        <v>149018.82999999999</v>
      </c>
    </row>
    <row r="51" spans="1:12" x14ac:dyDescent="0.25">
      <c r="A51" s="81">
        <v>13</v>
      </c>
      <c r="B51" s="107" t="s">
        <v>122</v>
      </c>
      <c r="C51" s="107"/>
      <c r="D51" s="107"/>
      <c r="E51" s="107"/>
      <c r="F51" s="81"/>
      <c r="G51" s="41">
        <v>91428.84</v>
      </c>
      <c r="H51" s="41">
        <v>91428.84</v>
      </c>
      <c r="I51" s="41">
        <v>0</v>
      </c>
      <c r="J51" s="41">
        <f t="shared" si="2"/>
        <v>91428.84</v>
      </c>
      <c r="L51" s="41">
        <f t="shared" si="3"/>
        <v>91428.84</v>
      </c>
    </row>
    <row r="52" spans="1:12" x14ac:dyDescent="0.25">
      <c r="A52" s="81">
        <v>31</v>
      </c>
      <c r="B52" s="107" t="s">
        <v>80</v>
      </c>
      <c r="C52" s="107"/>
      <c r="D52" s="107"/>
      <c r="E52" s="107"/>
      <c r="F52" s="81"/>
      <c r="G52" s="41">
        <v>3124.62</v>
      </c>
      <c r="H52" s="41">
        <v>3124.62</v>
      </c>
      <c r="I52" s="41">
        <v>175.2</v>
      </c>
      <c r="J52" s="41">
        <f t="shared" si="2"/>
        <v>3299.8199999999997</v>
      </c>
      <c r="L52" s="41">
        <f t="shared" si="3"/>
        <v>3299.8199999999997</v>
      </c>
    </row>
    <row r="53" spans="1:12" x14ac:dyDescent="0.25">
      <c r="A53" s="81">
        <v>412</v>
      </c>
      <c r="B53" s="107" t="s">
        <v>160</v>
      </c>
      <c r="C53" s="107"/>
      <c r="D53" s="107"/>
      <c r="E53" s="107"/>
      <c r="F53" s="81"/>
      <c r="G53" s="41">
        <v>14700</v>
      </c>
      <c r="H53" s="41">
        <v>14700</v>
      </c>
      <c r="I53" s="41">
        <v>0</v>
      </c>
      <c r="J53" s="41">
        <f t="shared" si="2"/>
        <v>14700</v>
      </c>
      <c r="L53" s="41">
        <f t="shared" si="3"/>
        <v>14700</v>
      </c>
    </row>
    <row r="54" spans="1:12" x14ac:dyDescent="0.25">
      <c r="A54" s="81">
        <v>501</v>
      </c>
      <c r="B54" s="107" t="s">
        <v>161</v>
      </c>
      <c r="C54" s="107"/>
      <c r="D54" s="107"/>
      <c r="E54" s="107"/>
      <c r="F54" s="81"/>
      <c r="G54" s="41">
        <v>2790452.42</v>
      </c>
      <c r="H54" s="41">
        <v>2790452.42</v>
      </c>
      <c r="I54" s="41">
        <v>552749.19999999995</v>
      </c>
      <c r="J54" s="41">
        <f t="shared" si="2"/>
        <v>3343201.62</v>
      </c>
      <c r="L54" s="41">
        <f t="shared" si="3"/>
        <v>3343201.62</v>
      </c>
    </row>
    <row r="55" spans="1:12" x14ac:dyDescent="0.25">
      <c r="A55" s="81">
        <v>54</v>
      </c>
      <c r="B55" s="107" t="s">
        <v>76</v>
      </c>
      <c r="C55" s="107"/>
      <c r="D55" s="107"/>
      <c r="E55" s="107"/>
      <c r="F55" s="81"/>
      <c r="G55" s="41">
        <v>118878</v>
      </c>
      <c r="H55" s="41">
        <v>118878</v>
      </c>
      <c r="I55" s="41">
        <v>70002.899999999994</v>
      </c>
      <c r="J55" s="41">
        <f t="shared" si="2"/>
        <v>188880.9</v>
      </c>
      <c r="L55" s="41">
        <f t="shared" si="3"/>
        <v>188880.9</v>
      </c>
    </row>
    <row r="56" spans="1:12" ht="30" customHeight="1" x14ac:dyDescent="0.25">
      <c r="A56" s="81">
        <v>55</v>
      </c>
      <c r="B56" s="110" t="s">
        <v>162</v>
      </c>
      <c r="C56" s="110"/>
      <c r="D56" s="110"/>
      <c r="E56" s="110"/>
      <c r="F56" s="81"/>
      <c r="G56" s="41">
        <v>417178.23</v>
      </c>
      <c r="H56" s="41">
        <v>426954.48</v>
      </c>
      <c r="I56" s="41">
        <v>4938</v>
      </c>
      <c r="J56" s="41">
        <f t="shared" si="2"/>
        <v>431892.47999999998</v>
      </c>
      <c r="L56" s="41">
        <f t="shared" si="3"/>
        <v>431892.47999999998</v>
      </c>
    </row>
    <row r="57" spans="1:12" ht="33" customHeight="1" x14ac:dyDescent="0.25">
      <c r="A57" s="81">
        <v>56</v>
      </c>
      <c r="B57" s="110" t="s">
        <v>163</v>
      </c>
      <c r="C57" s="110"/>
      <c r="D57" s="110"/>
      <c r="E57" s="110"/>
      <c r="F57" s="81"/>
      <c r="G57" s="41">
        <v>11951.49</v>
      </c>
      <c r="H57" s="41">
        <v>11299.17</v>
      </c>
      <c r="I57" s="41">
        <v>0</v>
      </c>
      <c r="J57" s="41">
        <f t="shared" si="2"/>
        <v>11299.17</v>
      </c>
      <c r="L57" s="41">
        <f t="shared" si="3"/>
        <v>11299.17</v>
      </c>
    </row>
    <row r="58" spans="1:12" x14ac:dyDescent="0.25">
      <c r="A58" s="80"/>
      <c r="B58" s="107" t="s">
        <v>155</v>
      </c>
      <c r="C58" s="107"/>
      <c r="D58" s="107"/>
      <c r="E58" s="107"/>
      <c r="F58" s="81"/>
      <c r="G58" s="41">
        <f>SUM(G50:G57)</f>
        <v>3470223.96</v>
      </c>
      <c r="H58" s="41">
        <f>SUM(H50:H57)</f>
        <v>3497119.84</v>
      </c>
      <c r="I58" s="41">
        <f>SUM(I50:I57)</f>
        <v>718808.16999999993</v>
      </c>
      <c r="J58" s="41">
        <f t="shared" si="2"/>
        <v>4215928.01</v>
      </c>
      <c r="K58" s="41">
        <f>SUM(K50:K57)</f>
        <v>17793.650000000001</v>
      </c>
      <c r="L58" s="41">
        <f>SUM(L49:L57)</f>
        <v>4233721.66</v>
      </c>
    </row>
    <row r="59" spans="1:12" x14ac:dyDescent="0.25">
      <c r="G59" s="12"/>
      <c r="H59" s="12"/>
      <c r="I59" s="12"/>
    </row>
    <row r="60" spans="1:12" ht="15.75" x14ac:dyDescent="0.25">
      <c r="A60" s="76" t="s">
        <v>86</v>
      </c>
      <c r="B60" s="105" t="s">
        <v>164</v>
      </c>
      <c r="C60" s="106"/>
      <c r="D60" s="106"/>
      <c r="E60" s="106"/>
      <c r="F60" s="59"/>
      <c r="G60" s="12"/>
      <c r="H60" s="12"/>
      <c r="I60" s="12"/>
    </row>
    <row r="61" spans="1:12" ht="15.75" x14ac:dyDescent="0.25">
      <c r="A61" s="76" t="s">
        <v>87</v>
      </c>
      <c r="B61" s="105" t="s">
        <v>195</v>
      </c>
      <c r="C61" s="106"/>
      <c r="D61" s="106"/>
      <c r="E61" s="106"/>
      <c r="H61" s="103" t="s">
        <v>173</v>
      </c>
      <c r="I61" s="103"/>
    </row>
    <row r="62" spans="1:12" x14ac:dyDescent="0.25">
      <c r="A62" s="104"/>
      <c r="B62" s="104"/>
      <c r="C62" s="104"/>
      <c r="D62" s="104"/>
      <c r="E62" s="12"/>
      <c r="F62" s="59"/>
      <c r="G62" s="12"/>
      <c r="H62" s="12"/>
      <c r="I62" s="12"/>
    </row>
    <row r="63" spans="1:12" ht="15.75" x14ac:dyDescent="0.25">
      <c r="A63" s="105" t="s">
        <v>193</v>
      </c>
      <c r="B63" s="105"/>
      <c r="C63" s="105"/>
      <c r="D63" s="105"/>
      <c r="E63" s="105"/>
      <c r="H63" s="103" t="s">
        <v>174</v>
      </c>
      <c r="I63" s="103"/>
    </row>
  </sheetData>
  <mergeCells count="55">
    <mergeCell ref="B28:E28"/>
    <mergeCell ref="B23:E23"/>
    <mergeCell ref="B29:E29"/>
    <mergeCell ref="B30:E30"/>
    <mergeCell ref="B38:E38"/>
    <mergeCell ref="B32:E32"/>
    <mergeCell ref="B33:E33"/>
    <mergeCell ref="B34:E34"/>
    <mergeCell ref="B35:E35"/>
    <mergeCell ref="B36:E36"/>
    <mergeCell ref="B31:E31"/>
    <mergeCell ref="B37:E37"/>
    <mergeCell ref="A1:K1"/>
    <mergeCell ref="A2:K2"/>
    <mergeCell ref="B21:E21"/>
    <mergeCell ref="B22:E22"/>
    <mergeCell ref="B15:E15"/>
    <mergeCell ref="B17:E17"/>
    <mergeCell ref="B18:E18"/>
    <mergeCell ref="B10:E10"/>
    <mergeCell ref="B11:E11"/>
    <mergeCell ref="B12:E12"/>
    <mergeCell ref="B13:E13"/>
    <mergeCell ref="B14:E14"/>
    <mergeCell ref="B5:E5"/>
    <mergeCell ref="B8:E8"/>
    <mergeCell ref="B9:E9"/>
    <mergeCell ref="B6:E6"/>
    <mergeCell ref="B7:E7"/>
    <mergeCell ref="B56:E56"/>
    <mergeCell ref="B57:E57"/>
    <mergeCell ref="B58:E58"/>
    <mergeCell ref="B39:E39"/>
    <mergeCell ref="B41:E41"/>
    <mergeCell ref="B19:E19"/>
    <mergeCell ref="B44:E44"/>
    <mergeCell ref="A46:G46"/>
    <mergeCell ref="B48:F48"/>
    <mergeCell ref="B50:F50"/>
    <mergeCell ref="B40:D40"/>
    <mergeCell ref="B42:E42"/>
    <mergeCell ref="B43:E43"/>
    <mergeCell ref="B25:E25"/>
    <mergeCell ref="B26:E26"/>
    <mergeCell ref="B60:E60"/>
    <mergeCell ref="B51:E51"/>
    <mergeCell ref="B52:E52"/>
    <mergeCell ref="B53:E53"/>
    <mergeCell ref="B54:E54"/>
    <mergeCell ref="B55:E55"/>
    <mergeCell ref="H61:I61"/>
    <mergeCell ref="A62:D62"/>
    <mergeCell ref="H63:I63"/>
    <mergeCell ref="B61:E61"/>
    <mergeCell ref="A63:E63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topLeftCell="A187" workbookViewId="0">
      <selection activeCell="B207" sqref="B207:E2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3.140625" customWidth="1"/>
    <col min="4" max="4" width="36" customWidth="1"/>
    <col min="5" max="5" width="18" style="12" customWidth="1"/>
    <col min="6" max="6" width="15.42578125" style="12" customWidth="1"/>
    <col min="7" max="7" width="14.5703125" style="12" customWidth="1"/>
    <col min="8" max="8" width="13" style="12" customWidth="1"/>
    <col min="9" max="9" width="13.28515625" style="12" customWidth="1"/>
    <col min="10" max="13" width="13.7109375" customWidth="1"/>
    <col min="14" max="14" width="14" style="12" customWidth="1"/>
    <col min="15" max="15" width="11.7109375" bestFit="1" customWidth="1"/>
    <col min="16" max="16" width="11.7109375" style="12" bestFit="1" customWidth="1"/>
    <col min="17" max="18" width="10.140625" bestFit="1" customWidth="1"/>
  </cols>
  <sheetData>
    <row r="1" spans="1:16" ht="45.75" customHeight="1" x14ac:dyDescent="0.25">
      <c r="A1" s="128" t="s">
        <v>192</v>
      </c>
      <c r="B1" s="128"/>
      <c r="C1" s="128"/>
      <c r="D1" s="128"/>
      <c r="E1" s="128"/>
      <c r="F1" s="128"/>
      <c r="G1" s="128"/>
      <c r="H1" s="128"/>
      <c r="I1" s="128"/>
    </row>
    <row r="2" spans="1:16" ht="18" x14ac:dyDescent="0.25">
      <c r="A2" s="1"/>
      <c r="B2" s="1"/>
      <c r="D2" s="1"/>
      <c r="E2" s="10"/>
      <c r="F2" s="15"/>
      <c r="G2" s="15"/>
      <c r="H2" s="15"/>
      <c r="I2" s="15"/>
    </row>
    <row r="3" spans="1:16" ht="18" customHeight="1" x14ac:dyDescent="0.25">
      <c r="A3" s="128" t="s">
        <v>167</v>
      </c>
      <c r="B3" s="150"/>
      <c r="C3" s="150"/>
      <c r="D3" s="150"/>
      <c r="E3" s="150"/>
      <c r="F3" s="150"/>
      <c r="G3" s="150"/>
      <c r="H3"/>
      <c r="I3"/>
    </row>
    <row r="4" spans="1:16" ht="18" x14ac:dyDescent="0.25">
      <c r="A4" s="1"/>
      <c r="B4" s="1"/>
      <c r="C4" s="1"/>
      <c r="D4" s="1"/>
      <c r="E4" s="10"/>
      <c r="F4" s="15"/>
      <c r="G4" s="15"/>
      <c r="H4" s="15"/>
      <c r="I4" s="15"/>
    </row>
    <row r="5" spans="1:16" ht="25.5" x14ac:dyDescent="0.25">
      <c r="A5" s="151" t="s">
        <v>2</v>
      </c>
      <c r="B5" s="152"/>
      <c r="C5" s="153"/>
      <c r="D5" s="2" t="s">
        <v>3</v>
      </c>
      <c r="E5" s="13" t="s">
        <v>84</v>
      </c>
      <c r="F5" s="13" t="s">
        <v>6</v>
      </c>
      <c r="G5" s="13" t="s">
        <v>85</v>
      </c>
      <c r="H5" s="13" t="s">
        <v>123</v>
      </c>
      <c r="I5" s="13" t="s">
        <v>124</v>
      </c>
      <c r="J5" s="13" t="s">
        <v>123</v>
      </c>
      <c r="K5" s="13" t="s">
        <v>183</v>
      </c>
      <c r="L5" s="13" t="s">
        <v>123</v>
      </c>
      <c r="M5" s="93" t="s">
        <v>183</v>
      </c>
    </row>
    <row r="6" spans="1:16" x14ac:dyDescent="0.25">
      <c r="A6" s="117" t="s">
        <v>8</v>
      </c>
      <c r="B6" s="118"/>
      <c r="C6" s="119"/>
      <c r="D6" s="4" t="s">
        <v>9</v>
      </c>
      <c r="E6" s="14"/>
      <c r="F6" s="14"/>
      <c r="G6" s="14"/>
      <c r="H6" s="14"/>
      <c r="I6" s="14"/>
      <c r="J6" s="14"/>
      <c r="K6" s="14"/>
      <c r="L6" s="14"/>
      <c r="M6" s="14"/>
    </row>
    <row r="7" spans="1:16" ht="25.15" customHeight="1" x14ac:dyDescent="0.25">
      <c r="A7" s="117" t="s">
        <v>31</v>
      </c>
      <c r="B7" s="118"/>
      <c r="C7" s="119"/>
      <c r="D7" s="19" t="s">
        <v>10</v>
      </c>
      <c r="E7" s="14"/>
      <c r="F7" s="14"/>
      <c r="G7" s="14"/>
      <c r="H7" s="14"/>
      <c r="I7" s="14"/>
      <c r="J7" s="14"/>
      <c r="K7" s="14"/>
      <c r="L7" s="14"/>
      <c r="M7" s="14"/>
    </row>
    <row r="8" spans="1:16" s="18" customFormat="1" ht="25.5" x14ac:dyDescent="0.25">
      <c r="A8" s="154" t="s">
        <v>113</v>
      </c>
      <c r="B8" s="108"/>
      <c r="C8" s="109"/>
      <c r="D8" s="20" t="s">
        <v>74</v>
      </c>
      <c r="E8" s="17"/>
      <c r="F8" s="17"/>
      <c r="G8" s="36"/>
      <c r="H8" s="36"/>
      <c r="I8" s="36"/>
      <c r="J8" s="36"/>
      <c r="K8" s="36"/>
      <c r="L8" s="36"/>
      <c r="M8" s="36"/>
      <c r="P8" s="41"/>
    </row>
    <row r="9" spans="1:16" s="18" customFormat="1" x14ac:dyDescent="0.25">
      <c r="A9" s="117">
        <v>3</v>
      </c>
      <c r="B9" s="118"/>
      <c r="C9" s="119"/>
      <c r="D9" s="4" t="s">
        <v>0</v>
      </c>
      <c r="E9" s="17">
        <f>SUM(E11+E45+E47)</f>
        <v>417178.23</v>
      </c>
      <c r="F9" s="17">
        <f t="shared" ref="F9:G9" si="0">SUM(F11+F45+F47)</f>
        <v>417178.23</v>
      </c>
      <c r="G9" s="17">
        <f t="shared" si="0"/>
        <v>417178.23</v>
      </c>
      <c r="H9" s="17"/>
      <c r="I9" s="17">
        <f>SUM(I11+I45+I47)</f>
        <v>426954.48</v>
      </c>
      <c r="J9" s="17">
        <f>SUM(J11+J47)</f>
        <v>4938</v>
      </c>
      <c r="K9" s="17">
        <f>SUM(K11+K45+K47)</f>
        <v>431892.47999999998</v>
      </c>
      <c r="L9" s="17">
        <f>SUM(L11)</f>
        <v>-2731.5000000000014</v>
      </c>
      <c r="M9" s="17">
        <f>SUM(K9:L9)</f>
        <v>429160.98</v>
      </c>
      <c r="P9" s="41"/>
    </row>
    <row r="10" spans="1:16" s="18" customFormat="1" x14ac:dyDescent="0.25">
      <c r="A10" s="158">
        <v>31</v>
      </c>
      <c r="B10" s="159"/>
      <c r="C10" s="160"/>
      <c r="D10" s="4" t="s">
        <v>1</v>
      </c>
      <c r="E10" s="17"/>
      <c r="F10" s="17"/>
      <c r="G10" s="17"/>
      <c r="H10" s="17"/>
      <c r="I10" s="17"/>
      <c r="J10" s="17"/>
      <c r="K10" s="17"/>
      <c r="L10" s="17"/>
      <c r="M10" s="17"/>
      <c r="O10" s="41"/>
      <c r="P10" s="41"/>
    </row>
    <row r="11" spans="1:16" s="18" customFormat="1" x14ac:dyDescent="0.25">
      <c r="A11" s="21">
        <v>32</v>
      </c>
      <c r="B11" s="22"/>
      <c r="C11" s="23"/>
      <c r="D11" s="4" t="s">
        <v>4</v>
      </c>
      <c r="E11" s="17">
        <f>SUM(E12+E15+E29+E38)</f>
        <v>240429.46</v>
      </c>
      <c r="F11" s="17">
        <f t="shared" ref="F11:G11" si="1">SUM(F12+F15+F29+F38)</f>
        <v>240429.46</v>
      </c>
      <c r="G11" s="17">
        <f t="shared" si="1"/>
        <v>240429.46</v>
      </c>
      <c r="H11" s="17"/>
      <c r="I11" s="17">
        <f>SUM(I38+I29+I15+I12)</f>
        <v>240429.45999999996</v>
      </c>
      <c r="J11" s="17">
        <f>SUM(J15+J38)</f>
        <v>-28841.9</v>
      </c>
      <c r="K11" s="17">
        <f>SUM(K38+K29+K15+K12)</f>
        <v>211587.55999999997</v>
      </c>
      <c r="L11" s="17">
        <f>SUM(L15+L29)</f>
        <v>-2731.5000000000014</v>
      </c>
      <c r="M11" s="17">
        <f t="shared" ref="M11:M17" si="2">SUM(K11:L11)</f>
        <v>208856.05999999997</v>
      </c>
      <c r="P11" s="41"/>
    </row>
    <row r="12" spans="1:16" s="18" customFormat="1" x14ac:dyDescent="0.25">
      <c r="A12" s="21">
        <v>321</v>
      </c>
      <c r="B12" s="22"/>
      <c r="C12" s="23"/>
      <c r="D12" s="4" t="s">
        <v>93</v>
      </c>
      <c r="E12" s="17">
        <f>SUM(E13:E14)</f>
        <v>5131.24</v>
      </c>
      <c r="F12" s="17">
        <f t="shared" ref="F12:G12" si="3">SUM(F13:F14)</f>
        <v>5131.24</v>
      </c>
      <c r="G12" s="17">
        <f t="shared" si="3"/>
        <v>5131.24</v>
      </c>
      <c r="H12" s="17"/>
      <c r="I12" s="17">
        <f>SUM(I13:I14)</f>
        <v>5131.24</v>
      </c>
      <c r="J12" s="17"/>
      <c r="K12" s="17">
        <f>SUM(K13:K14)</f>
        <v>5131.24</v>
      </c>
      <c r="L12" s="17"/>
      <c r="M12" s="17">
        <f t="shared" si="2"/>
        <v>5131.24</v>
      </c>
      <c r="P12" s="41"/>
    </row>
    <row r="13" spans="1:16" x14ac:dyDescent="0.25">
      <c r="A13" s="7">
        <v>3211</v>
      </c>
      <c r="B13" s="8"/>
      <c r="C13" s="9"/>
      <c r="D13" s="3" t="s">
        <v>62</v>
      </c>
      <c r="E13" s="14">
        <v>3989</v>
      </c>
      <c r="F13" s="14">
        <v>3989</v>
      </c>
      <c r="G13" s="14">
        <v>3989</v>
      </c>
      <c r="H13" s="14"/>
      <c r="I13" s="14">
        <v>3989</v>
      </c>
      <c r="J13" s="14"/>
      <c r="K13" s="14">
        <v>3989</v>
      </c>
      <c r="L13" s="14"/>
      <c r="M13" s="14">
        <f t="shared" si="2"/>
        <v>3989</v>
      </c>
    </row>
    <row r="14" spans="1:16" x14ac:dyDescent="0.25">
      <c r="A14" s="7">
        <v>3213</v>
      </c>
      <c r="B14" s="8"/>
      <c r="C14" s="9"/>
      <c r="D14" s="3" t="s">
        <v>11</v>
      </c>
      <c r="E14" s="14">
        <v>1142.24</v>
      </c>
      <c r="F14" s="14">
        <v>1142.24</v>
      </c>
      <c r="G14" s="14">
        <v>1142.24</v>
      </c>
      <c r="H14" s="14"/>
      <c r="I14" s="14">
        <v>1142.24</v>
      </c>
      <c r="J14" s="14"/>
      <c r="K14" s="14">
        <v>1142.24</v>
      </c>
      <c r="L14" s="14"/>
      <c r="M14" s="14">
        <f t="shared" si="2"/>
        <v>1142.24</v>
      </c>
    </row>
    <row r="15" spans="1:16" s="18" customFormat="1" x14ac:dyDescent="0.25">
      <c r="A15" s="21">
        <v>322</v>
      </c>
      <c r="B15" s="22"/>
      <c r="C15" s="23"/>
      <c r="D15" s="4" t="s">
        <v>91</v>
      </c>
      <c r="E15" s="17">
        <f>SUM(E16:E28)</f>
        <v>171007.63999999998</v>
      </c>
      <c r="F15" s="17">
        <f t="shared" ref="F15:G15" si="4">SUM(F16:F28)</f>
        <v>171007.63999999998</v>
      </c>
      <c r="G15" s="17">
        <f t="shared" si="4"/>
        <v>171007.63999999998</v>
      </c>
      <c r="H15" s="17"/>
      <c r="I15" s="17">
        <f>SUM(I16:I28)</f>
        <v>171007.63999999998</v>
      </c>
      <c r="J15" s="17">
        <f>SUM(J16:J28)</f>
        <v>-27253.040000000001</v>
      </c>
      <c r="K15" s="17">
        <f>SUM(K16:K28)</f>
        <v>143754.59999999998</v>
      </c>
      <c r="L15" s="17">
        <f>SUM(L16:L27)</f>
        <v>-576.5300000000002</v>
      </c>
      <c r="M15" s="17">
        <f t="shared" si="2"/>
        <v>143178.06999999998</v>
      </c>
      <c r="P15" s="41"/>
    </row>
    <row r="16" spans="1:16" x14ac:dyDescent="0.25">
      <c r="A16" s="7">
        <v>32211</v>
      </c>
      <c r="B16" s="8"/>
      <c r="C16" s="9"/>
      <c r="D16" s="3" t="s">
        <v>94</v>
      </c>
      <c r="E16" s="14">
        <v>4862.8500000000004</v>
      </c>
      <c r="F16" s="14">
        <v>4862.8500000000004</v>
      </c>
      <c r="G16" s="14">
        <v>4862.8500000000004</v>
      </c>
      <c r="H16" s="14"/>
      <c r="I16" s="14">
        <v>4862.8500000000004</v>
      </c>
      <c r="J16" s="14">
        <f>SUM(K16-I16)</f>
        <v>-1000.0000000000005</v>
      </c>
      <c r="K16" s="14">
        <v>3862.85</v>
      </c>
      <c r="L16" s="14"/>
      <c r="M16" s="14">
        <f t="shared" si="2"/>
        <v>3862.85</v>
      </c>
    </row>
    <row r="17" spans="1:16" x14ac:dyDescent="0.25">
      <c r="A17" s="7">
        <v>32212</v>
      </c>
      <c r="B17" s="8"/>
      <c r="C17" s="9"/>
      <c r="D17" s="3" t="s">
        <v>104</v>
      </c>
      <c r="E17" s="14">
        <v>2289</v>
      </c>
      <c r="F17" s="14">
        <v>2289</v>
      </c>
      <c r="G17" s="14">
        <v>2289</v>
      </c>
      <c r="H17" s="14"/>
      <c r="I17" s="14">
        <v>2289</v>
      </c>
      <c r="J17" s="14"/>
      <c r="K17" s="14">
        <v>2289</v>
      </c>
      <c r="L17" s="14"/>
      <c r="M17" s="14">
        <f t="shared" si="2"/>
        <v>2289</v>
      </c>
    </row>
    <row r="18" spans="1:16" x14ac:dyDescent="0.25">
      <c r="A18" s="7">
        <v>32214</v>
      </c>
      <c r="B18" s="8"/>
      <c r="C18" s="9"/>
      <c r="D18" s="3" t="s">
        <v>103</v>
      </c>
      <c r="E18" s="14">
        <v>10251.459999999999</v>
      </c>
      <c r="F18" s="14">
        <v>10251.459999999999</v>
      </c>
      <c r="G18" s="14">
        <v>10251.459999999999</v>
      </c>
      <c r="H18" s="14"/>
      <c r="I18" s="14">
        <v>10251.459999999999</v>
      </c>
      <c r="J18" s="14">
        <f>SUM(K18-I18)</f>
        <v>1116</v>
      </c>
      <c r="K18" s="14">
        <v>11367.46</v>
      </c>
      <c r="L18" s="14">
        <f>SUM(M18-K18)</f>
        <v>531.5</v>
      </c>
      <c r="M18" s="14">
        <v>11898.96</v>
      </c>
    </row>
    <row r="19" spans="1:16" x14ac:dyDescent="0.25">
      <c r="A19" s="7">
        <v>32224</v>
      </c>
      <c r="B19" s="8"/>
      <c r="C19" s="9"/>
      <c r="D19" s="3" t="s">
        <v>95</v>
      </c>
      <c r="E19" s="14">
        <v>200</v>
      </c>
      <c r="F19" s="14">
        <v>200</v>
      </c>
      <c r="G19" s="14">
        <v>200</v>
      </c>
      <c r="H19" s="14"/>
      <c r="I19" s="14">
        <v>200</v>
      </c>
      <c r="J19" s="14">
        <f>SUM(K19-I19)</f>
        <v>-116</v>
      </c>
      <c r="K19" s="14">
        <v>84</v>
      </c>
      <c r="L19" s="14"/>
      <c r="M19" s="14">
        <f>SUM(K19:L19)</f>
        <v>84</v>
      </c>
    </row>
    <row r="20" spans="1:16" x14ac:dyDescent="0.25">
      <c r="A20" s="7">
        <v>32231</v>
      </c>
      <c r="B20" s="8"/>
      <c r="C20" s="9"/>
      <c r="D20" s="3" t="s">
        <v>96</v>
      </c>
      <c r="E20" s="14">
        <v>17243.97</v>
      </c>
      <c r="F20" s="14">
        <v>17243.97</v>
      </c>
      <c r="G20" s="14">
        <v>17243.97</v>
      </c>
      <c r="H20" s="14"/>
      <c r="I20" s="14">
        <v>17243.97</v>
      </c>
      <c r="J20" s="14"/>
      <c r="K20" s="14">
        <v>17243.97</v>
      </c>
      <c r="L20" s="14"/>
      <c r="M20" s="14">
        <f>SUM(K20:L20)</f>
        <v>17243.97</v>
      </c>
    </row>
    <row r="21" spans="1:16" x14ac:dyDescent="0.25">
      <c r="A21" s="7">
        <v>32233</v>
      </c>
      <c r="B21" s="8"/>
      <c r="C21" s="9"/>
      <c r="D21" s="3" t="s">
        <v>97</v>
      </c>
      <c r="E21" s="14">
        <v>11577.78</v>
      </c>
      <c r="F21" s="14">
        <v>11577.78</v>
      </c>
      <c r="G21" s="14">
        <v>11577.78</v>
      </c>
      <c r="H21" s="14"/>
      <c r="I21" s="14">
        <v>11577.78</v>
      </c>
      <c r="J21" s="14"/>
      <c r="K21" s="14">
        <v>11577.78</v>
      </c>
      <c r="L21" s="14"/>
      <c r="M21" s="14">
        <f>SUM(K21:L21)</f>
        <v>11577.78</v>
      </c>
    </row>
    <row r="22" spans="1:16" x14ac:dyDescent="0.25">
      <c r="A22" s="7">
        <v>32234</v>
      </c>
      <c r="B22" s="8"/>
      <c r="C22" s="9"/>
      <c r="D22" s="3" t="s">
        <v>98</v>
      </c>
      <c r="E22" s="14">
        <v>3716.24</v>
      </c>
      <c r="F22" s="14">
        <v>3716.24</v>
      </c>
      <c r="G22" s="14">
        <v>3716.24</v>
      </c>
      <c r="H22" s="14"/>
      <c r="I22" s="14">
        <v>3716.24</v>
      </c>
      <c r="J22" s="14"/>
      <c r="K22" s="14">
        <v>3716.24</v>
      </c>
      <c r="L22" s="14">
        <f>SUM(M22-K22)</f>
        <v>-200</v>
      </c>
      <c r="M22" s="14">
        <v>3516.24</v>
      </c>
    </row>
    <row r="23" spans="1:16" x14ac:dyDescent="0.25">
      <c r="A23" s="7">
        <v>32239</v>
      </c>
      <c r="B23" s="8"/>
      <c r="C23" s="9"/>
      <c r="D23" s="3" t="s">
        <v>99</v>
      </c>
      <c r="E23" s="14">
        <v>110000</v>
      </c>
      <c r="F23" s="14">
        <v>110000</v>
      </c>
      <c r="G23" s="14">
        <v>110000</v>
      </c>
      <c r="H23" s="14"/>
      <c r="I23" s="14">
        <v>110000</v>
      </c>
      <c r="J23" s="14">
        <f>SUM(K23-I23)</f>
        <v>-28000</v>
      </c>
      <c r="K23" s="14">
        <v>82000</v>
      </c>
      <c r="L23" s="14"/>
      <c r="M23" s="14">
        <f>SUM(K23:L23)</f>
        <v>82000</v>
      </c>
    </row>
    <row r="24" spans="1:16" x14ac:dyDescent="0.25">
      <c r="A24" s="7">
        <v>32241</v>
      </c>
      <c r="B24" s="8"/>
      <c r="C24" s="9"/>
      <c r="D24" s="3" t="s">
        <v>100</v>
      </c>
      <c r="E24" s="14">
        <v>6044.16</v>
      </c>
      <c r="F24" s="14">
        <v>6044.16</v>
      </c>
      <c r="G24" s="14">
        <v>6044.16</v>
      </c>
      <c r="H24" s="14"/>
      <c r="I24" s="14">
        <v>6044.16</v>
      </c>
      <c r="J24" s="14">
        <f>SUM(K24-I24)</f>
        <v>500</v>
      </c>
      <c r="K24" s="14">
        <v>6544.16</v>
      </c>
      <c r="L24" s="14"/>
      <c r="M24" s="14">
        <f>SUM(K24:L24)</f>
        <v>6544.16</v>
      </c>
    </row>
    <row r="25" spans="1:16" x14ac:dyDescent="0.25">
      <c r="A25" s="7">
        <v>32242</v>
      </c>
      <c r="B25" s="8"/>
      <c r="C25" s="9"/>
      <c r="D25" s="3" t="s">
        <v>101</v>
      </c>
      <c r="E25" s="14">
        <v>1406.86</v>
      </c>
      <c r="F25" s="14">
        <v>1406.86</v>
      </c>
      <c r="G25" s="14">
        <v>1406.86</v>
      </c>
      <c r="H25" s="14"/>
      <c r="I25" s="14">
        <v>1406.86</v>
      </c>
      <c r="J25" s="14"/>
      <c r="K25" s="14">
        <v>1406.86</v>
      </c>
      <c r="L25" s="14"/>
      <c r="M25" s="14">
        <f>SUM(K25:L25)</f>
        <v>1406.86</v>
      </c>
    </row>
    <row r="26" spans="1:16" x14ac:dyDescent="0.25">
      <c r="A26" s="7">
        <v>32243</v>
      </c>
      <c r="B26" s="8"/>
      <c r="C26" s="9"/>
      <c r="D26" s="3" t="s">
        <v>102</v>
      </c>
      <c r="E26" s="14">
        <v>1061.78</v>
      </c>
      <c r="F26" s="14">
        <v>1061.78</v>
      </c>
      <c r="G26" s="14">
        <v>1061.78</v>
      </c>
      <c r="H26" s="14"/>
      <c r="I26" s="14">
        <v>1061.78</v>
      </c>
      <c r="J26" s="14">
        <v>-800</v>
      </c>
      <c r="K26" s="14">
        <v>261.77999999999997</v>
      </c>
      <c r="L26" s="14">
        <v>300</v>
      </c>
      <c r="M26" s="14">
        <f>SUM(K26:L26)</f>
        <v>561.78</v>
      </c>
    </row>
    <row r="27" spans="1:16" x14ac:dyDescent="0.25">
      <c r="A27" s="7">
        <v>3225</v>
      </c>
      <c r="B27" s="8"/>
      <c r="C27" s="9"/>
      <c r="D27" s="3" t="s">
        <v>13</v>
      </c>
      <c r="E27" s="14">
        <v>1557.2</v>
      </c>
      <c r="F27" s="14">
        <v>1557.2</v>
      </c>
      <c r="G27" s="14">
        <v>1557.2</v>
      </c>
      <c r="H27" s="14"/>
      <c r="I27" s="14">
        <v>1557.2</v>
      </c>
      <c r="J27" s="14">
        <v>1129.45</v>
      </c>
      <c r="K27" s="14">
        <f>SUM(I27:J27)</f>
        <v>2686.65</v>
      </c>
      <c r="L27" s="14">
        <f>SUM(M27-K27)</f>
        <v>-1208.0300000000002</v>
      </c>
      <c r="M27" s="14">
        <v>1478.62</v>
      </c>
    </row>
    <row r="28" spans="1:16" x14ac:dyDescent="0.25">
      <c r="A28" s="7">
        <v>3227</v>
      </c>
      <c r="B28" s="8"/>
      <c r="C28" s="9"/>
      <c r="D28" s="3" t="s">
        <v>14</v>
      </c>
      <c r="E28" s="14">
        <v>796.34</v>
      </c>
      <c r="F28" s="14">
        <v>796.34</v>
      </c>
      <c r="G28" s="14">
        <v>796.34</v>
      </c>
      <c r="H28" s="14"/>
      <c r="I28" s="14">
        <v>796.34</v>
      </c>
      <c r="J28" s="14">
        <f>SUM(K28-I28)</f>
        <v>-82.490000000000009</v>
      </c>
      <c r="K28" s="14">
        <v>713.85</v>
      </c>
      <c r="L28" s="14"/>
      <c r="M28" s="14"/>
    </row>
    <row r="29" spans="1:16" s="18" customFormat="1" x14ac:dyDescent="0.25">
      <c r="A29" s="21">
        <v>323</v>
      </c>
      <c r="B29" s="22"/>
      <c r="C29" s="23"/>
      <c r="D29" s="4" t="s">
        <v>92</v>
      </c>
      <c r="E29" s="17">
        <f>SUM(E30:E37)</f>
        <v>58020.789999999994</v>
      </c>
      <c r="F29" s="17">
        <f t="shared" ref="F29:G29" si="5">SUM(F30:F37)</f>
        <v>58020.789999999994</v>
      </c>
      <c r="G29" s="17">
        <f t="shared" si="5"/>
        <v>58020.789999999994</v>
      </c>
      <c r="H29" s="17"/>
      <c r="I29" s="17">
        <f>SUM(I30:I37)</f>
        <v>58020.789999999994</v>
      </c>
      <c r="J29" s="17">
        <f>SUM(J30:J37)</f>
        <v>-2.2737367544323206E-13</v>
      </c>
      <c r="K29" s="17">
        <f>SUM(K30:K37)</f>
        <v>58020.789999999994</v>
      </c>
      <c r="L29" s="17">
        <f>SUM(L30:L38)</f>
        <v>-2154.9700000000012</v>
      </c>
      <c r="M29" s="17">
        <f>SUM(M30:M37)</f>
        <v>55865.819999999992</v>
      </c>
      <c r="O29" s="41"/>
      <c r="P29" s="41"/>
    </row>
    <row r="30" spans="1:16" x14ac:dyDescent="0.25">
      <c r="A30" s="7">
        <v>3231</v>
      </c>
      <c r="B30" s="8"/>
      <c r="C30" s="9"/>
      <c r="D30" s="3" t="s">
        <v>15</v>
      </c>
      <c r="E30" s="14">
        <v>5570.69</v>
      </c>
      <c r="F30" s="14">
        <v>5570.69</v>
      </c>
      <c r="G30" s="14">
        <v>5570.69</v>
      </c>
      <c r="H30" s="14"/>
      <c r="I30" s="14">
        <v>5570.69</v>
      </c>
      <c r="J30" s="14"/>
      <c r="K30" s="14">
        <v>5570.69</v>
      </c>
      <c r="L30" s="14"/>
      <c r="M30" s="14">
        <f>SUM(K30:L30)</f>
        <v>5570.69</v>
      </c>
    </row>
    <row r="31" spans="1:16" x14ac:dyDescent="0.25">
      <c r="A31" s="7">
        <v>3232</v>
      </c>
      <c r="B31" s="8"/>
      <c r="C31" s="9"/>
      <c r="D31" s="3" t="s">
        <v>16</v>
      </c>
      <c r="E31" s="14">
        <v>20862.88</v>
      </c>
      <c r="F31" s="14">
        <v>20862.88</v>
      </c>
      <c r="G31" s="14">
        <v>20862.88</v>
      </c>
      <c r="H31" s="14"/>
      <c r="I31" s="14">
        <v>20862.88</v>
      </c>
      <c r="J31" s="14">
        <f>SUM(K31-I31)</f>
        <v>2151.8199999999997</v>
      </c>
      <c r="K31" s="14">
        <v>23014.7</v>
      </c>
      <c r="L31" s="14">
        <f>SUM(M31-K31)</f>
        <v>-154.97000000000116</v>
      </c>
      <c r="M31" s="14">
        <v>22859.73</v>
      </c>
    </row>
    <row r="32" spans="1:16" x14ac:dyDescent="0.25">
      <c r="A32" s="7">
        <v>3233</v>
      </c>
      <c r="B32" s="8"/>
      <c r="C32" s="9"/>
      <c r="D32" s="3" t="s">
        <v>17</v>
      </c>
      <c r="E32" s="14">
        <v>2251.71</v>
      </c>
      <c r="F32" s="14">
        <v>2251.71</v>
      </c>
      <c r="G32" s="14">
        <v>2251.71</v>
      </c>
      <c r="H32" s="14"/>
      <c r="I32" s="14">
        <v>2251.71</v>
      </c>
      <c r="J32" s="14">
        <f>SUM(K32-I32)</f>
        <v>-1996.83</v>
      </c>
      <c r="K32" s="14">
        <v>254.88</v>
      </c>
      <c r="L32" s="14"/>
      <c r="M32" s="14">
        <f>SUM(K32:L32)</f>
        <v>254.88</v>
      </c>
    </row>
    <row r="33" spans="1:16" x14ac:dyDescent="0.25">
      <c r="A33" s="7">
        <v>3234</v>
      </c>
      <c r="B33" s="8"/>
      <c r="C33" s="9"/>
      <c r="D33" s="3" t="s">
        <v>18</v>
      </c>
      <c r="E33" s="14">
        <v>15753.96</v>
      </c>
      <c r="F33" s="14">
        <v>15753.96</v>
      </c>
      <c r="G33" s="14">
        <v>15753.96</v>
      </c>
      <c r="H33" s="14"/>
      <c r="I33" s="14">
        <v>15753.96</v>
      </c>
      <c r="J33" s="14"/>
      <c r="K33" s="14">
        <v>15753.96</v>
      </c>
      <c r="L33" s="14"/>
      <c r="M33" s="14">
        <f>SUM(K33:L33)</f>
        <v>15753.96</v>
      </c>
    </row>
    <row r="34" spans="1:16" x14ac:dyDescent="0.25">
      <c r="A34" s="7">
        <v>3235</v>
      </c>
      <c r="B34" s="8"/>
      <c r="C34" s="9"/>
      <c r="D34" s="3" t="s">
        <v>19</v>
      </c>
      <c r="E34" s="14">
        <v>902.52</v>
      </c>
      <c r="F34" s="14">
        <v>902.52</v>
      </c>
      <c r="G34" s="14">
        <v>902.52</v>
      </c>
      <c r="H34" s="14"/>
      <c r="I34" s="14">
        <v>902.52</v>
      </c>
      <c r="J34" s="14">
        <f>SUM(K34-I34)</f>
        <v>-154.99</v>
      </c>
      <c r="K34" s="14">
        <v>747.53</v>
      </c>
      <c r="L34" s="14"/>
      <c r="M34" s="14">
        <f>SUM(K34:L34)</f>
        <v>747.53</v>
      </c>
    </row>
    <row r="35" spans="1:16" x14ac:dyDescent="0.25">
      <c r="A35" s="7">
        <v>3236</v>
      </c>
      <c r="B35" s="8"/>
      <c r="C35" s="9"/>
      <c r="D35" s="3" t="s">
        <v>20</v>
      </c>
      <c r="E35" s="14">
        <v>6912</v>
      </c>
      <c r="F35" s="14">
        <v>6912</v>
      </c>
      <c r="G35" s="14">
        <v>6912</v>
      </c>
      <c r="H35" s="14"/>
      <c r="I35" s="14">
        <v>6912</v>
      </c>
      <c r="J35" s="14"/>
      <c r="K35" s="14">
        <v>6912</v>
      </c>
      <c r="L35" s="14"/>
      <c r="M35" s="14">
        <f>SUM(K35:L35)</f>
        <v>6912</v>
      </c>
    </row>
    <row r="36" spans="1:16" x14ac:dyDescent="0.25">
      <c r="A36" s="7">
        <v>3237</v>
      </c>
      <c r="B36" s="8"/>
      <c r="C36" s="9"/>
      <c r="D36" s="3" t="s">
        <v>21</v>
      </c>
      <c r="E36" s="14">
        <v>3078.94</v>
      </c>
      <c r="F36" s="14">
        <v>3078.94</v>
      </c>
      <c r="G36" s="14">
        <v>3078.94</v>
      </c>
      <c r="H36" s="14"/>
      <c r="I36" s="14">
        <v>3078.94</v>
      </c>
      <c r="J36" s="14"/>
      <c r="K36" s="14">
        <v>3078.94</v>
      </c>
      <c r="L36" s="14">
        <f>SUM(M36-K36)</f>
        <v>-2000</v>
      </c>
      <c r="M36" s="14">
        <v>1078.94</v>
      </c>
    </row>
    <row r="37" spans="1:16" x14ac:dyDescent="0.25">
      <c r="A37" s="7">
        <v>3238</v>
      </c>
      <c r="B37" s="8"/>
      <c r="C37" s="9"/>
      <c r="D37" s="3" t="s">
        <v>22</v>
      </c>
      <c r="E37" s="14">
        <v>2688.09</v>
      </c>
      <c r="F37" s="14">
        <v>2688.09</v>
      </c>
      <c r="G37" s="14">
        <v>2688.09</v>
      </c>
      <c r="H37" s="14"/>
      <c r="I37" s="14">
        <v>2688.09</v>
      </c>
      <c r="J37" s="14"/>
      <c r="K37" s="14">
        <v>2688.09</v>
      </c>
      <c r="L37" s="14"/>
      <c r="M37" s="14">
        <f>SUM(K37:L37)</f>
        <v>2688.09</v>
      </c>
    </row>
    <row r="38" spans="1:16" s="18" customFormat="1" ht="25.5" x14ac:dyDescent="0.25">
      <c r="A38" s="21">
        <v>329</v>
      </c>
      <c r="B38" s="22"/>
      <c r="C38" s="23"/>
      <c r="D38" s="4" t="s">
        <v>105</v>
      </c>
      <c r="E38" s="17">
        <f>SUM(E39:E43)</f>
        <v>6269.79</v>
      </c>
      <c r="F38" s="17">
        <f t="shared" ref="F38:G38" si="6">SUM(F39:F43)</f>
        <v>6269.79</v>
      </c>
      <c r="G38" s="17">
        <f t="shared" si="6"/>
        <v>6269.79</v>
      </c>
      <c r="H38" s="17"/>
      <c r="I38" s="17">
        <f>SUM(I39:I43)</f>
        <v>6269.79</v>
      </c>
      <c r="J38" s="17">
        <f>SUM(J39:J43)</f>
        <v>-1588.8599999999997</v>
      </c>
      <c r="K38" s="17">
        <f>SUM(K39:K43)</f>
        <v>4680.93</v>
      </c>
      <c r="L38" s="17"/>
      <c r="M38" s="17">
        <f>SUM(M39:M43)</f>
        <v>4880.93</v>
      </c>
      <c r="P38" s="41"/>
    </row>
    <row r="39" spans="1:16" x14ac:dyDescent="0.25">
      <c r="A39" s="7">
        <v>3292</v>
      </c>
      <c r="B39" s="8"/>
      <c r="C39" s="9"/>
      <c r="D39" s="3" t="s">
        <v>23</v>
      </c>
      <c r="E39" s="14">
        <v>5043.47</v>
      </c>
      <c r="F39" s="14">
        <v>5043.47</v>
      </c>
      <c r="G39" s="14">
        <v>5043.47</v>
      </c>
      <c r="H39" s="14"/>
      <c r="I39" s="14">
        <v>5043.47</v>
      </c>
      <c r="J39" s="14">
        <f>SUM(K39-I39)</f>
        <v>-829.44999999999982</v>
      </c>
      <c r="K39" s="14">
        <v>4214.0200000000004</v>
      </c>
      <c r="L39" s="14"/>
      <c r="M39" s="14">
        <f>SUM(K39:L39)</f>
        <v>4214.0200000000004</v>
      </c>
    </row>
    <row r="40" spans="1:16" x14ac:dyDescent="0.25">
      <c r="A40" s="170">
        <v>3293</v>
      </c>
      <c r="B40" s="120"/>
      <c r="C40" s="121"/>
      <c r="D40" s="3" t="s">
        <v>24</v>
      </c>
      <c r="E40" s="14">
        <v>265.45</v>
      </c>
      <c r="F40" s="14">
        <v>265.45</v>
      </c>
      <c r="G40" s="14">
        <v>265.45</v>
      </c>
      <c r="H40" s="14"/>
      <c r="I40" s="14">
        <v>265.45</v>
      </c>
      <c r="J40" s="14">
        <f>SUM(K40-I40)</f>
        <v>-200</v>
      </c>
      <c r="K40" s="14">
        <v>65.45</v>
      </c>
      <c r="L40" s="14"/>
      <c r="M40" s="14">
        <f>SUM(K41:L41)</f>
        <v>265.45</v>
      </c>
    </row>
    <row r="41" spans="1:16" x14ac:dyDescent="0.25">
      <c r="A41" s="7">
        <v>3294</v>
      </c>
      <c r="B41" s="8"/>
      <c r="C41" s="9"/>
      <c r="D41" s="3" t="s">
        <v>25</v>
      </c>
      <c r="E41" s="14">
        <v>265.45</v>
      </c>
      <c r="F41" s="14">
        <v>265.45</v>
      </c>
      <c r="G41" s="14">
        <v>265.45</v>
      </c>
      <c r="H41" s="14"/>
      <c r="I41" s="14">
        <v>265.45</v>
      </c>
      <c r="J41" s="14"/>
      <c r="K41" s="14">
        <v>265.45</v>
      </c>
      <c r="L41" s="14"/>
      <c r="M41" s="14">
        <f>SUM(K41:L41)</f>
        <v>265.45</v>
      </c>
    </row>
    <row r="42" spans="1:16" x14ac:dyDescent="0.25">
      <c r="A42" s="7">
        <v>3295</v>
      </c>
      <c r="B42" s="8"/>
      <c r="C42" s="9"/>
      <c r="D42" s="3" t="s">
        <v>26</v>
      </c>
      <c r="E42" s="14">
        <v>231.81</v>
      </c>
      <c r="F42" s="14">
        <v>231.81</v>
      </c>
      <c r="G42" s="14">
        <v>231.81</v>
      </c>
      <c r="H42" s="14"/>
      <c r="I42" s="14">
        <v>231.81</v>
      </c>
      <c r="J42" s="14">
        <f>SUM(K42-I42)</f>
        <v>-231.81</v>
      </c>
      <c r="K42" s="14">
        <v>0</v>
      </c>
      <c r="L42" s="14"/>
      <c r="M42" s="14">
        <f>SUM(K42:L42)</f>
        <v>0</v>
      </c>
    </row>
    <row r="43" spans="1:16" x14ac:dyDescent="0.25">
      <c r="A43" s="7">
        <v>3299</v>
      </c>
      <c r="B43" s="8"/>
      <c r="C43" s="9"/>
      <c r="D43" s="3" t="s">
        <v>27</v>
      </c>
      <c r="E43" s="14">
        <v>463.61</v>
      </c>
      <c r="F43" s="14">
        <v>463.61</v>
      </c>
      <c r="G43" s="14">
        <v>463.61</v>
      </c>
      <c r="H43" s="14"/>
      <c r="I43" s="14">
        <v>463.61</v>
      </c>
      <c r="J43" s="14">
        <f>SUM(K43-I43)</f>
        <v>-327.60000000000002</v>
      </c>
      <c r="K43" s="14">
        <v>136.01</v>
      </c>
      <c r="L43" s="14"/>
      <c r="M43" s="14">
        <f>SUM(K43:L43)</f>
        <v>136.01</v>
      </c>
    </row>
    <row r="44" spans="1:16" x14ac:dyDescent="0.25">
      <c r="A44" s="7"/>
      <c r="B44" s="8"/>
      <c r="C44" s="9"/>
      <c r="D44" s="3"/>
      <c r="E44" s="14"/>
      <c r="F44" s="14"/>
      <c r="G44" s="14"/>
      <c r="H44" s="14"/>
      <c r="I44" s="14"/>
      <c r="J44" s="14"/>
      <c r="K44" s="14"/>
      <c r="L44" s="14"/>
      <c r="M44" s="14"/>
    </row>
    <row r="45" spans="1:16" s="18" customFormat="1" x14ac:dyDescent="0.25">
      <c r="A45" s="21">
        <v>34</v>
      </c>
      <c r="B45" s="22"/>
      <c r="C45" s="23"/>
      <c r="D45" s="4" t="s">
        <v>7</v>
      </c>
      <c r="E45" s="17">
        <f>SUM(E46)</f>
        <v>1459.97</v>
      </c>
      <c r="F45" s="17">
        <f t="shared" ref="F45:G45" si="7">SUM(F46)</f>
        <v>1459.97</v>
      </c>
      <c r="G45" s="17">
        <f t="shared" si="7"/>
        <v>1459.97</v>
      </c>
      <c r="H45" s="17"/>
      <c r="I45" s="17">
        <f>SUM(I46)</f>
        <v>1459.97</v>
      </c>
      <c r="J45" s="17"/>
      <c r="K45" s="17">
        <f>SUM(K46)</f>
        <v>1459.97</v>
      </c>
      <c r="L45" s="17"/>
      <c r="M45" s="17"/>
      <c r="P45" s="41"/>
    </row>
    <row r="46" spans="1:16" x14ac:dyDescent="0.25">
      <c r="A46" s="7">
        <v>3431</v>
      </c>
      <c r="B46" s="8"/>
      <c r="C46" s="9"/>
      <c r="D46" s="3" t="s">
        <v>28</v>
      </c>
      <c r="E46" s="14">
        <v>1459.97</v>
      </c>
      <c r="F46" s="14">
        <v>1459.97</v>
      </c>
      <c r="G46" s="14">
        <v>1459.97</v>
      </c>
      <c r="H46" s="14"/>
      <c r="I46" s="14">
        <f>SUM(G46)</f>
        <v>1459.97</v>
      </c>
      <c r="J46" s="14"/>
      <c r="K46" s="14">
        <f>SUM(I46)</f>
        <v>1459.97</v>
      </c>
      <c r="L46" s="14"/>
      <c r="M46" s="14"/>
    </row>
    <row r="47" spans="1:16" s="18" customFormat="1" ht="35.65" customHeight="1" x14ac:dyDescent="0.25">
      <c r="A47" s="21">
        <v>37</v>
      </c>
      <c r="B47" s="156" t="s">
        <v>113</v>
      </c>
      <c r="C47" s="157"/>
      <c r="D47" s="4" t="s">
        <v>29</v>
      </c>
      <c r="E47" s="17">
        <f>SUM(E48)</f>
        <v>175288.8</v>
      </c>
      <c r="F47" s="17">
        <f t="shared" ref="F47:G47" si="8">SUM(F48)</f>
        <v>175288.8</v>
      </c>
      <c r="G47" s="17">
        <f t="shared" si="8"/>
        <v>175288.8</v>
      </c>
      <c r="H47" s="17">
        <f>SUM(H48)</f>
        <v>9776.25</v>
      </c>
      <c r="I47" s="17">
        <f>SUM(G47:H47)</f>
        <v>185065.05</v>
      </c>
      <c r="J47" s="17">
        <f>SUM(J48)</f>
        <v>33779.9</v>
      </c>
      <c r="K47" s="17">
        <f>SUM(I47:J47)</f>
        <v>218844.94999999998</v>
      </c>
      <c r="L47" s="17"/>
      <c r="M47" s="17">
        <f>SUM(K47:L47)</f>
        <v>218844.94999999998</v>
      </c>
      <c r="P47" s="41"/>
    </row>
    <row r="48" spans="1:16" x14ac:dyDescent="0.25">
      <c r="A48" s="24">
        <v>3722</v>
      </c>
      <c r="B48" s="8"/>
      <c r="C48" s="9"/>
      <c r="D48" s="56" t="s">
        <v>30</v>
      </c>
      <c r="E48" s="34">
        <v>175288.8</v>
      </c>
      <c r="F48" s="34">
        <v>175288.8</v>
      </c>
      <c r="G48" s="34">
        <v>175288.8</v>
      </c>
      <c r="H48" s="34">
        <v>9776.25</v>
      </c>
      <c r="I48" s="34">
        <f>SUM(G48:H48)</f>
        <v>185065.05</v>
      </c>
      <c r="J48" s="34">
        <v>33779.9</v>
      </c>
      <c r="K48" s="34">
        <v>213906.95</v>
      </c>
      <c r="L48" s="34"/>
      <c r="M48" s="34">
        <v>218844.95</v>
      </c>
    </row>
    <row r="49" spans="1:18" x14ac:dyDescent="0.25">
      <c r="A49" s="24"/>
      <c r="B49" s="8"/>
      <c r="C49" s="9"/>
      <c r="D49" s="56"/>
      <c r="E49" s="34"/>
      <c r="F49" s="34"/>
      <c r="G49" s="34"/>
      <c r="H49" s="34"/>
      <c r="I49" s="34"/>
      <c r="J49" s="34"/>
      <c r="K49" s="34"/>
      <c r="L49" s="34"/>
      <c r="M49" s="34"/>
    </row>
    <row r="50" spans="1:18" s="18" customFormat="1" x14ac:dyDescent="0.25">
      <c r="A50" s="46">
        <v>37</v>
      </c>
      <c r="B50" s="156" t="s">
        <v>115</v>
      </c>
      <c r="C50" s="157"/>
      <c r="D50" s="95" t="s">
        <v>29</v>
      </c>
      <c r="E50" s="41"/>
      <c r="F50" s="41"/>
      <c r="G50" s="41"/>
      <c r="H50" s="41"/>
      <c r="I50" s="41"/>
      <c r="J50" s="41"/>
      <c r="K50" s="41"/>
      <c r="L50" s="41"/>
      <c r="M50" s="41"/>
      <c r="P50" s="41"/>
    </row>
    <row r="51" spans="1:18" x14ac:dyDescent="0.25">
      <c r="A51" s="45">
        <v>3721</v>
      </c>
      <c r="B51" s="44"/>
      <c r="C51" s="9"/>
      <c r="D51" s="3" t="s">
        <v>30</v>
      </c>
      <c r="E51" s="14"/>
      <c r="F51" s="14"/>
      <c r="G51" s="16"/>
      <c r="H51" s="16"/>
      <c r="I51" s="16"/>
      <c r="J51" s="16"/>
      <c r="K51" s="16"/>
      <c r="L51" s="16"/>
      <c r="M51" s="16"/>
    </row>
    <row r="52" spans="1:18" x14ac:dyDescent="0.25">
      <c r="A52" s="45"/>
      <c r="B52" s="44"/>
      <c r="C52" s="9"/>
      <c r="D52" s="3"/>
      <c r="E52" s="14"/>
      <c r="F52" s="14"/>
      <c r="G52" s="16"/>
      <c r="H52" s="16"/>
      <c r="I52" s="16"/>
      <c r="J52" s="16"/>
      <c r="K52" s="16"/>
      <c r="L52" s="16"/>
      <c r="M52" s="16"/>
    </row>
    <row r="53" spans="1:18" s="18" customFormat="1" ht="35.65" customHeight="1" x14ac:dyDescent="0.25">
      <c r="A53" s="21">
        <v>37</v>
      </c>
      <c r="B53" s="156" t="s">
        <v>125</v>
      </c>
      <c r="C53" s="157"/>
      <c r="D53" s="4" t="s">
        <v>29</v>
      </c>
      <c r="E53" s="17"/>
      <c r="F53" s="17"/>
      <c r="G53" s="17"/>
      <c r="H53" s="17">
        <f>SUM(H54)</f>
        <v>17151.25</v>
      </c>
      <c r="I53" s="17">
        <f>SUM(G53:H53)</f>
        <v>17151.25</v>
      </c>
      <c r="J53" s="17">
        <f>SUM(J54)</f>
        <v>86326.76</v>
      </c>
      <c r="K53" s="17">
        <f>SUM(I53:J53)</f>
        <v>103478.01</v>
      </c>
      <c r="L53" s="17"/>
      <c r="M53" s="17">
        <f>SUM(K53)</f>
        <v>103478.01</v>
      </c>
      <c r="P53" s="41"/>
    </row>
    <row r="54" spans="1:18" x14ac:dyDescent="0.25">
      <c r="A54" s="24">
        <v>3722</v>
      </c>
      <c r="B54" s="8"/>
      <c r="C54" s="9"/>
      <c r="D54" s="3" t="s">
        <v>30</v>
      </c>
      <c r="H54" s="12">
        <v>17151.25</v>
      </c>
      <c r="I54" s="12">
        <f>SUM(G54:H54)</f>
        <v>17151.25</v>
      </c>
      <c r="J54" s="12">
        <v>86326.76</v>
      </c>
      <c r="K54" s="12">
        <f>SUM(I54:J54)</f>
        <v>103478.01</v>
      </c>
      <c r="L54" s="12"/>
      <c r="M54" s="12">
        <f>SUM(K54)</f>
        <v>103478.01</v>
      </c>
    </row>
    <row r="55" spans="1:18" x14ac:dyDescent="0.25">
      <c r="A55" s="24"/>
      <c r="B55" s="8"/>
      <c r="C55" s="9"/>
      <c r="D55" s="3"/>
      <c r="E55" s="14"/>
      <c r="F55" s="14"/>
      <c r="G55" s="16"/>
      <c r="H55" s="16"/>
      <c r="I55" s="16"/>
      <c r="J55" s="16"/>
      <c r="K55" s="16"/>
      <c r="L55" s="16"/>
      <c r="M55" s="16"/>
    </row>
    <row r="56" spans="1:18" x14ac:dyDescent="0.25">
      <c r="A56" s="117" t="s">
        <v>64</v>
      </c>
      <c r="B56" s="118"/>
      <c r="C56" s="119"/>
      <c r="D56" s="4" t="s">
        <v>65</v>
      </c>
      <c r="E56" s="14"/>
      <c r="F56" s="14"/>
      <c r="G56" s="14"/>
      <c r="H56" s="14"/>
      <c r="I56" s="14"/>
      <c r="J56" s="14"/>
      <c r="K56" s="14"/>
      <c r="L56" s="14"/>
      <c r="M56" s="14"/>
    </row>
    <row r="57" spans="1:18" ht="36" customHeight="1" x14ac:dyDescent="0.25">
      <c r="A57" s="111" t="s">
        <v>120</v>
      </c>
      <c r="B57" s="112"/>
      <c r="C57" s="113"/>
      <c r="D57" s="20" t="s">
        <v>74</v>
      </c>
      <c r="E57" s="14"/>
      <c r="F57" s="14"/>
      <c r="G57" s="14"/>
      <c r="H57" s="14"/>
      <c r="I57" s="14"/>
      <c r="J57" s="14"/>
      <c r="K57" s="14"/>
      <c r="L57" s="14"/>
      <c r="M57" s="14"/>
      <c r="R57" s="12"/>
    </row>
    <row r="58" spans="1:18" s="18" customFormat="1" x14ac:dyDescent="0.25">
      <c r="A58" s="117">
        <v>4</v>
      </c>
      <c r="B58" s="118"/>
      <c r="C58" s="119"/>
      <c r="D58" s="4" t="s">
        <v>186</v>
      </c>
      <c r="E58" s="17"/>
      <c r="F58" s="17"/>
      <c r="G58" s="36"/>
      <c r="H58" s="36"/>
      <c r="I58" s="36"/>
      <c r="J58" s="36"/>
      <c r="K58" s="36"/>
      <c r="L58" s="36">
        <f>SUM(L59:L62)</f>
        <v>2731.5</v>
      </c>
      <c r="M58" s="36">
        <f>SUM(L58)</f>
        <v>2731.5</v>
      </c>
      <c r="N58" s="41"/>
      <c r="P58" s="41"/>
    </row>
    <row r="59" spans="1:18" x14ac:dyDescent="0.25">
      <c r="A59" s="167">
        <v>4225</v>
      </c>
      <c r="B59" s="168"/>
      <c r="C59" s="169"/>
      <c r="D59" s="3" t="s">
        <v>187</v>
      </c>
      <c r="E59" s="14"/>
      <c r="F59" s="14"/>
      <c r="G59" s="16"/>
      <c r="H59" s="16"/>
      <c r="I59" s="16"/>
      <c r="J59" s="16"/>
      <c r="K59" s="16"/>
      <c r="L59" s="16">
        <v>331.5</v>
      </c>
      <c r="M59" s="16">
        <f>SUM(L59)</f>
        <v>331.5</v>
      </c>
    </row>
    <row r="60" spans="1:18" x14ac:dyDescent="0.25">
      <c r="A60" s="161">
        <v>4221</v>
      </c>
      <c r="B60" s="162"/>
      <c r="C60" s="163"/>
      <c r="D60" s="50" t="s">
        <v>188</v>
      </c>
      <c r="E60" s="34"/>
      <c r="F60" s="34"/>
      <c r="G60" s="34"/>
      <c r="H60" s="34"/>
      <c r="I60" s="34"/>
      <c r="J60" s="34"/>
      <c r="K60" s="34"/>
      <c r="L60" s="34">
        <v>200</v>
      </c>
      <c r="M60" s="34">
        <f>SUM(L60)</f>
        <v>200</v>
      </c>
    </row>
    <row r="61" spans="1:18" x14ac:dyDescent="0.25">
      <c r="A61" s="161">
        <v>4226</v>
      </c>
      <c r="B61" s="162"/>
      <c r="C61" s="163"/>
      <c r="D61" s="25" t="s">
        <v>189</v>
      </c>
      <c r="E61" s="34"/>
      <c r="F61" s="34"/>
      <c r="G61" s="34"/>
      <c r="H61" s="34"/>
      <c r="I61" s="34"/>
      <c r="J61" s="34"/>
      <c r="K61" s="34"/>
      <c r="L61" s="34">
        <v>200</v>
      </c>
      <c r="M61" s="34">
        <f>SUM(L61)</f>
        <v>200</v>
      </c>
    </row>
    <row r="62" spans="1:18" x14ac:dyDescent="0.25">
      <c r="A62" s="164">
        <v>4511</v>
      </c>
      <c r="B62" s="165"/>
      <c r="C62" s="166"/>
      <c r="D62" s="25" t="s">
        <v>185</v>
      </c>
      <c r="E62" s="34"/>
      <c r="F62" s="34"/>
      <c r="G62" s="34"/>
      <c r="H62" s="34"/>
      <c r="I62" s="34"/>
      <c r="J62" s="34"/>
      <c r="K62" s="34"/>
      <c r="L62" s="34">
        <v>2000</v>
      </c>
      <c r="M62" s="34">
        <f>SUM(L62)</f>
        <v>2000</v>
      </c>
    </row>
    <row r="63" spans="1:18" x14ac:dyDescent="0.25">
      <c r="A63" s="164"/>
      <c r="B63" s="165"/>
      <c r="C63" s="166"/>
      <c r="D63" s="25"/>
      <c r="E63" s="34"/>
      <c r="F63" s="34"/>
      <c r="G63" s="34"/>
      <c r="H63" s="34"/>
      <c r="I63" s="34"/>
      <c r="J63" s="34"/>
      <c r="K63" s="34"/>
      <c r="L63" s="34"/>
      <c r="M63" s="34"/>
    </row>
    <row r="64" spans="1:18" ht="25.5" x14ac:dyDescent="0.25">
      <c r="A64" s="117" t="s">
        <v>32</v>
      </c>
      <c r="B64" s="118"/>
      <c r="C64" s="119"/>
      <c r="D64" s="19" t="s">
        <v>33</v>
      </c>
      <c r="E64" s="34"/>
      <c r="F64" s="34"/>
      <c r="G64" s="34"/>
      <c r="H64" s="34"/>
      <c r="I64" s="34"/>
      <c r="J64" s="34"/>
      <c r="K64" s="34"/>
      <c r="L64" s="34"/>
      <c r="M64" s="34"/>
    </row>
    <row r="65" spans="1:16" s="18" customFormat="1" x14ac:dyDescent="0.25">
      <c r="A65" s="154" t="s">
        <v>34</v>
      </c>
      <c r="B65" s="108"/>
      <c r="C65" s="109"/>
      <c r="D65" s="4" t="s">
        <v>73</v>
      </c>
      <c r="E65" s="37">
        <f>SUM(E66)</f>
        <v>2550605.5099999998</v>
      </c>
      <c r="F65" s="37">
        <f t="shared" ref="F65:G65" si="9">SUM(F66)</f>
        <v>2550605.5099999998</v>
      </c>
      <c r="G65" s="37">
        <f t="shared" si="9"/>
        <v>2550605.5099999998</v>
      </c>
      <c r="H65" s="37"/>
      <c r="I65" s="37">
        <f>SUM(I66)</f>
        <v>2550605.5099999998</v>
      </c>
      <c r="J65" s="37">
        <f>SUM(J66+J77)</f>
        <v>532189.48000000021</v>
      </c>
      <c r="K65" s="37">
        <f>SUM(K66)</f>
        <v>3081338.94</v>
      </c>
      <c r="L65" s="37"/>
      <c r="M65" s="37">
        <f>SUM(M66)</f>
        <v>3081338.9400000004</v>
      </c>
      <c r="P65" s="41"/>
    </row>
    <row r="66" spans="1:16" s="18" customFormat="1" x14ac:dyDescent="0.25">
      <c r="A66" s="117">
        <v>3</v>
      </c>
      <c r="B66" s="118"/>
      <c r="C66" s="119"/>
      <c r="D66" s="4" t="s">
        <v>0</v>
      </c>
      <c r="E66" s="37">
        <f>SUM(E71+E67)</f>
        <v>2550605.5099999998</v>
      </c>
      <c r="F66" s="37">
        <f t="shared" ref="F66:G66" si="10">SUM(F71+F67)</f>
        <v>2550605.5099999998</v>
      </c>
      <c r="G66" s="37">
        <f t="shared" si="10"/>
        <v>2550605.5099999998</v>
      </c>
      <c r="H66" s="37"/>
      <c r="I66" s="37">
        <f>SUM(I67+I71)</f>
        <v>2550605.5099999998</v>
      </c>
      <c r="J66" s="37">
        <f>SUM(J71+J67)</f>
        <v>530733.43000000017</v>
      </c>
      <c r="K66" s="37">
        <f>SUM(K67+K71)</f>
        <v>3081338.94</v>
      </c>
      <c r="L66" s="37"/>
      <c r="M66" s="37">
        <f>SUM(M67+M71)</f>
        <v>3081338.9400000004</v>
      </c>
      <c r="P66" s="41"/>
    </row>
    <row r="67" spans="1:16" s="18" customFormat="1" x14ac:dyDescent="0.25">
      <c r="A67" s="158">
        <v>31</v>
      </c>
      <c r="B67" s="159"/>
      <c r="C67" s="160"/>
      <c r="D67" s="4" t="s">
        <v>1</v>
      </c>
      <c r="E67" s="37">
        <f>SUM(E68:E70)</f>
        <v>2476161.65</v>
      </c>
      <c r="F67" s="37">
        <f t="shared" ref="F67:G67" si="11">SUM(F68:F70)</f>
        <v>2476161.65</v>
      </c>
      <c r="G67" s="37">
        <f t="shared" si="11"/>
        <v>2476161.65</v>
      </c>
      <c r="H67" s="37"/>
      <c r="I67" s="37">
        <f>SUM(I68:I70)</f>
        <v>2476161.65</v>
      </c>
      <c r="J67" s="37">
        <f>SUM(J68:J70)</f>
        <v>519033.43000000023</v>
      </c>
      <c r="K67" s="37">
        <f>SUM(I67:J67)</f>
        <v>2995195.08</v>
      </c>
      <c r="L67" s="37"/>
      <c r="M67" s="37">
        <f>SUM(M68:M70)</f>
        <v>2995195.0800000005</v>
      </c>
      <c r="P67" s="41"/>
    </row>
    <row r="68" spans="1:16" x14ac:dyDescent="0.25">
      <c r="A68" s="7">
        <v>3111</v>
      </c>
      <c r="B68" s="8"/>
      <c r="C68" s="9"/>
      <c r="D68" s="3" t="s">
        <v>35</v>
      </c>
      <c r="E68" s="34">
        <v>2050810.2</v>
      </c>
      <c r="F68" s="34">
        <v>2050810.2</v>
      </c>
      <c r="G68" s="34">
        <v>2050810.2</v>
      </c>
      <c r="H68" s="34"/>
      <c r="I68" s="34">
        <v>2050810.2</v>
      </c>
      <c r="J68" s="34">
        <f>SUM(K68-I68)</f>
        <v>419515.02000000025</v>
      </c>
      <c r="K68" s="34">
        <v>2470325.2200000002</v>
      </c>
      <c r="L68" s="34"/>
      <c r="M68" s="34">
        <f>SUM(K68:L68)</f>
        <v>2470325.2200000002</v>
      </c>
    </row>
    <row r="69" spans="1:16" x14ac:dyDescent="0.25">
      <c r="A69" s="7">
        <v>3121</v>
      </c>
      <c r="B69" s="8"/>
      <c r="C69" s="9"/>
      <c r="D69" s="3" t="s">
        <v>36</v>
      </c>
      <c r="E69" s="34">
        <v>88801.97</v>
      </c>
      <c r="F69" s="34">
        <v>88801.97</v>
      </c>
      <c r="G69" s="34">
        <v>88801.97</v>
      </c>
      <c r="H69" s="34"/>
      <c r="I69" s="34">
        <v>88801.97</v>
      </c>
      <c r="J69" s="34">
        <f>SUM(K69-I69)</f>
        <v>28464.229999999996</v>
      </c>
      <c r="K69" s="34">
        <v>117266.2</v>
      </c>
      <c r="L69" s="34"/>
      <c r="M69" s="34">
        <f>SUM(K69:L69)</f>
        <v>117266.2</v>
      </c>
    </row>
    <row r="70" spans="1:16" x14ac:dyDescent="0.25">
      <c r="A70" s="7">
        <v>3132</v>
      </c>
      <c r="B70" s="8"/>
      <c r="C70" s="9"/>
      <c r="D70" s="3" t="s">
        <v>37</v>
      </c>
      <c r="E70" s="34">
        <v>336549.48</v>
      </c>
      <c r="F70" s="34">
        <v>336549.48</v>
      </c>
      <c r="G70" s="34">
        <v>336549.48</v>
      </c>
      <c r="H70" s="34"/>
      <c r="I70" s="34">
        <v>336549.48</v>
      </c>
      <c r="J70" s="34">
        <f>SUM(K70-I70)</f>
        <v>71054.179999999993</v>
      </c>
      <c r="K70" s="34">
        <v>407603.66</v>
      </c>
      <c r="L70" s="34"/>
      <c r="M70" s="34">
        <f>SUM(K70:L70)</f>
        <v>407603.66</v>
      </c>
    </row>
    <row r="71" spans="1:16" s="18" customFormat="1" x14ac:dyDescent="0.25">
      <c r="A71" s="21">
        <v>32</v>
      </c>
      <c r="B71" s="22"/>
      <c r="C71" s="23"/>
      <c r="D71" s="4" t="s">
        <v>4</v>
      </c>
      <c r="E71" s="37">
        <f>SUM(E72:E74)</f>
        <v>74443.86</v>
      </c>
      <c r="F71" s="37">
        <f t="shared" ref="F71:G71" si="12">SUM(F72:F74)</f>
        <v>74443.86</v>
      </c>
      <c r="G71" s="37">
        <f t="shared" si="12"/>
        <v>74443.86</v>
      </c>
      <c r="H71" s="37"/>
      <c r="I71" s="37">
        <f>SUM(I72:I74)</f>
        <v>74443.86</v>
      </c>
      <c r="J71" s="37">
        <f>SUM(J72:J74)</f>
        <v>11700</v>
      </c>
      <c r="K71" s="37">
        <f>SUM(K72:K74)</f>
        <v>86143.86</v>
      </c>
      <c r="L71" s="37"/>
      <c r="M71" s="37">
        <f>SUM(M72:M74)</f>
        <v>86143.86</v>
      </c>
      <c r="P71" s="41"/>
    </row>
    <row r="72" spans="1:16" x14ac:dyDescent="0.25">
      <c r="A72" s="7">
        <v>3212</v>
      </c>
      <c r="B72" s="8"/>
      <c r="C72" s="9"/>
      <c r="D72" s="3" t="s">
        <v>38</v>
      </c>
      <c r="E72" s="34">
        <v>68823.63</v>
      </c>
      <c r="F72" s="34">
        <v>68823.63</v>
      </c>
      <c r="G72" s="34">
        <v>68823.63</v>
      </c>
      <c r="H72" s="34"/>
      <c r="I72" s="34">
        <v>68823.63</v>
      </c>
      <c r="J72" s="34">
        <f>SUM(K72-I72)</f>
        <v>10000</v>
      </c>
      <c r="K72" s="34">
        <v>78823.63</v>
      </c>
      <c r="L72" s="34"/>
      <c r="M72" s="34">
        <f>SUM(K72:L72)</f>
        <v>78823.63</v>
      </c>
    </row>
    <row r="73" spans="1:16" x14ac:dyDescent="0.25">
      <c r="A73" s="7">
        <v>3236</v>
      </c>
      <c r="B73" s="8"/>
      <c r="C73" s="9"/>
      <c r="D73" s="3" t="s">
        <v>39</v>
      </c>
      <c r="E73" s="34">
        <v>820.23</v>
      </c>
      <c r="F73" s="34">
        <v>820.23</v>
      </c>
      <c r="G73" s="34">
        <v>820.23</v>
      </c>
      <c r="H73" s="34"/>
      <c r="I73" s="34">
        <v>820.23</v>
      </c>
      <c r="J73" s="34"/>
      <c r="K73" s="34">
        <v>820.23</v>
      </c>
      <c r="L73" s="34"/>
      <c r="M73" s="34">
        <f>SUM(K73:L73)</f>
        <v>820.23</v>
      </c>
      <c r="O73" s="12"/>
    </row>
    <row r="74" spans="1:16" ht="29.25" customHeight="1" x14ac:dyDescent="0.25">
      <c r="A74" s="7">
        <v>32995</v>
      </c>
      <c r="B74" s="8"/>
      <c r="C74" s="9"/>
      <c r="D74" s="3" t="s">
        <v>40</v>
      </c>
      <c r="E74" s="34">
        <v>4800</v>
      </c>
      <c r="F74" s="34">
        <v>4800</v>
      </c>
      <c r="G74" s="34">
        <v>4800</v>
      </c>
      <c r="H74" s="34"/>
      <c r="I74" s="34">
        <f>SUM(G74)</f>
        <v>4800</v>
      </c>
      <c r="J74" s="34">
        <f>SUM(K74-I74)</f>
        <v>1700</v>
      </c>
      <c r="K74" s="34">
        <v>6500</v>
      </c>
      <c r="L74" s="34"/>
      <c r="M74" s="34">
        <f>SUM(K74:L74)</f>
        <v>6500</v>
      </c>
    </row>
    <row r="75" spans="1:16" x14ac:dyDescent="0.25">
      <c r="J75" s="12"/>
      <c r="K75" s="12"/>
      <c r="L75" s="12"/>
      <c r="M75" s="12"/>
      <c r="O75" s="12"/>
    </row>
    <row r="76" spans="1:16" ht="25.5" x14ac:dyDescent="0.25">
      <c r="A76" s="117" t="s">
        <v>41</v>
      </c>
      <c r="B76" s="118"/>
      <c r="C76" s="119"/>
      <c r="D76" s="19" t="s">
        <v>42</v>
      </c>
      <c r="E76" s="34"/>
      <c r="F76" s="34"/>
      <c r="G76" s="34"/>
      <c r="H76" s="34"/>
      <c r="I76" s="34"/>
      <c r="J76" s="34"/>
      <c r="K76" s="34"/>
      <c r="L76" s="34"/>
      <c r="M76" s="34"/>
    </row>
    <row r="77" spans="1:16" s="18" customFormat="1" x14ac:dyDescent="0.25">
      <c r="A77" s="117" t="s">
        <v>34</v>
      </c>
      <c r="B77" s="118"/>
      <c r="C77" s="119"/>
      <c r="D77" s="4" t="s">
        <v>73</v>
      </c>
      <c r="E77" s="17">
        <f>SUM(E78:E82)</f>
        <v>19080</v>
      </c>
      <c r="F77" s="17">
        <f t="shared" ref="F77:G77" si="13">SUM(F78:F82)</f>
        <v>19080</v>
      </c>
      <c r="G77" s="17">
        <f t="shared" si="13"/>
        <v>19080</v>
      </c>
      <c r="H77" s="17"/>
      <c r="I77" s="17">
        <f>SUM(I80:I82)</f>
        <v>19080</v>
      </c>
      <c r="J77" s="17">
        <f>SUM(J81:J82)</f>
        <v>1456.05</v>
      </c>
      <c r="K77" s="17">
        <f>SUM(K80:K82)</f>
        <v>20536.05</v>
      </c>
      <c r="L77" s="17"/>
      <c r="M77" s="17">
        <f>SUM(M78:M82)</f>
        <v>20536.05</v>
      </c>
      <c r="O77" s="41"/>
      <c r="P77" s="41"/>
    </row>
    <row r="78" spans="1:16" x14ac:dyDescent="0.25">
      <c r="A78" s="7">
        <v>3211</v>
      </c>
      <c r="B78" s="8"/>
      <c r="C78" s="9"/>
      <c r="D78" s="3" t="s">
        <v>62</v>
      </c>
      <c r="E78" s="14"/>
      <c r="F78" s="14"/>
      <c r="G78" s="14"/>
      <c r="H78" s="14"/>
      <c r="I78" s="14"/>
      <c r="J78" s="14"/>
      <c r="K78" s="14"/>
      <c r="L78" s="14"/>
      <c r="M78" s="14"/>
    </row>
    <row r="79" spans="1:16" x14ac:dyDescent="0.25">
      <c r="A79" s="7">
        <v>3222</v>
      </c>
      <c r="B79" s="8"/>
      <c r="C79" s="9"/>
      <c r="D79" s="3" t="s">
        <v>88</v>
      </c>
      <c r="E79" s="14"/>
      <c r="F79" s="14"/>
      <c r="G79" s="14"/>
      <c r="H79" s="14"/>
      <c r="I79" s="14"/>
      <c r="J79" s="14"/>
      <c r="K79" s="14"/>
      <c r="L79" s="14"/>
      <c r="M79" s="14"/>
      <c r="O79" s="12"/>
    </row>
    <row r="80" spans="1:16" x14ac:dyDescent="0.25">
      <c r="A80" s="7">
        <v>3231</v>
      </c>
      <c r="B80" s="8"/>
      <c r="C80" s="9"/>
      <c r="D80" s="3" t="s">
        <v>66</v>
      </c>
      <c r="E80" s="14">
        <v>13200</v>
      </c>
      <c r="F80" s="14">
        <v>13200</v>
      </c>
      <c r="G80" s="14">
        <v>13200</v>
      </c>
      <c r="H80" s="14"/>
      <c r="I80" s="14">
        <v>13200</v>
      </c>
      <c r="J80" s="14"/>
      <c r="K80" s="14">
        <v>13200</v>
      </c>
      <c r="L80" s="14"/>
      <c r="M80" s="14">
        <f>SUM(K80:L80)</f>
        <v>13200</v>
      </c>
    </row>
    <row r="81" spans="1:16" x14ac:dyDescent="0.25">
      <c r="A81" s="7">
        <v>3237</v>
      </c>
      <c r="B81" s="8"/>
      <c r="C81" s="9"/>
      <c r="D81" s="3" t="s">
        <v>43</v>
      </c>
      <c r="E81" s="14">
        <v>4580</v>
      </c>
      <c r="F81" s="14">
        <v>4580</v>
      </c>
      <c r="G81" s="14">
        <v>4580</v>
      </c>
      <c r="H81" s="14"/>
      <c r="I81" s="14">
        <v>4580</v>
      </c>
      <c r="J81" s="14">
        <f>SUM(K81-I81)</f>
        <v>1220</v>
      </c>
      <c r="K81" s="14">
        <v>5800</v>
      </c>
      <c r="L81" s="14"/>
      <c r="M81" s="14">
        <f>SUM(K81:L81)</f>
        <v>5800</v>
      </c>
    </row>
    <row r="82" spans="1:16" x14ac:dyDescent="0.25">
      <c r="A82" s="7">
        <v>38129</v>
      </c>
      <c r="B82" s="8"/>
      <c r="C82" s="9"/>
      <c r="D82" s="3" t="s">
        <v>106</v>
      </c>
      <c r="E82" s="14">
        <v>1300</v>
      </c>
      <c r="F82" s="14">
        <v>1300</v>
      </c>
      <c r="G82" s="14">
        <v>1300</v>
      </c>
      <c r="H82" s="14"/>
      <c r="I82" s="14">
        <v>1300</v>
      </c>
      <c r="J82" s="14">
        <f>SUM(K82-I82)</f>
        <v>236.04999999999995</v>
      </c>
      <c r="K82" s="14">
        <v>1536.05</v>
      </c>
      <c r="L82" s="14"/>
      <c r="M82" s="14">
        <f>SUM(K82:L82)</f>
        <v>1536.05</v>
      </c>
    </row>
    <row r="83" spans="1:16" s="18" customFormat="1" x14ac:dyDescent="0.25">
      <c r="A83" s="117" t="s">
        <v>79</v>
      </c>
      <c r="B83" s="118"/>
      <c r="C83" s="119"/>
      <c r="D83" s="4" t="s">
        <v>78</v>
      </c>
      <c r="E83" s="17"/>
      <c r="F83" s="17"/>
      <c r="G83" s="36"/>
      <c r="H83" s="36"/>
      <c r="I83" s="36"/>
      <c r="J83" s="36"/>
      <c r="K83" s="36"/>
      <c r="L83" s="36"/>
      <c r="M83" s="36"/>
      <c r="P83" s="41"/>
    </row>
    <row r="84" spans="1:16" x14ac:dyDescent="0.25">
      <c r="A84" s="7">
        <v>3811</v>
      </c>
      <c r="B84" s="8"/>
      <c r="C84" s="9"/>
      <c r="D84" s="3" t="s">
        <v>78</v>
      </c>
      <c r="E84" s="14"/>
      <c r="F84" s="14"/>
      <c r="G84" s="16"/>
      <c r="H84" s="16"/>
      <c r="I84" s="16"/>
      <c r="J84" s="16"/>
      <c r="K84" s="16"/>
      <c r="L84" s="16"/>
      <c r="M84" s="16"/>
    </row>
    <row r="85" spans="1:16" x14ac:dyDescent="0.25">
      <c r="A85" s="7"/>
      <c r="B85" s="8"/>
      <c r="C85" s="9"/>
      <c r="D85" s="3"/>
      <c r="E85" s="14"/>
      <c r="F85" s="14"/>
      <c r="G85" s="16"/>
      <c r="H85" s="16"/>
      <c r="I85" s="16"/>
      <c r="J85" s="16"/>
      <c r="K85" s="16"/>
      <c r="L85" s="16"/>
      <c r="M85" s="16"/>
    </row>
    <row r="86" spans="1:16" s="18" customFormat="1" ht="25.5" customHeight="1" x14ac:dyDescent="0.25">
      <c r="A86" s="155" t="s">
        <v>67</v>
      </c>
      <c r="B86" s="156"/>
      <c r="C86" s="157"/>
      <c r="D86" s="4" t="s">
        <v>46</v>
      </c>
      <c r="E86" s="17">
        <f>SUM(E87)</f>
        <v>42378.42</v>
      </c>
      <c r="F86" s="17">
        <f t="shared" ref="F86:G87" si="14">SUM(F87)</f>
        <v>42378.42</v>
      </c>
      <c r="G86" s="17">
        <f t="shared" si="14"/>
        <v>42378.42</v>
      </c>
      <c r="H86" s="17"/>
      <c r="I86" s="17">
        <f>SUM(I87)</f>
        <v>42378.42</v>
      </c>
      <c r="J86" s="17"/>
      <c r="K86" s="17">
        <f>SUM(K87)</f>
        <v>42378.42</v>
      </c>
      <c r="L86" s="17"/>
      <c r="M86" s="17">
        <f>SUM(M87)</f>
        <v>42378.42</v>
      </c>
      <c r="P86" s="41"/>
    </row>
    <row r="87" spans="1:16" s="18" customFormat="1" ht="25.5" customHeight="1" x14ac:dyDescent="0.25">
      <c r="A87" s="155" t="s">
        <v>34</v>
      </c>
      <c r="B87" s="156"/>
      <c r="C87" s="157"/>
      <c r="D87" s="4" t="s">
        <v>72</v>
      </c>
      <c r="E87" s="17">
        <f>SUM(E88)</f>
        <v>42378.42</v>
      </c>
      <c r="F87" s="17">
        <f t="shared" si="14"/>
        <v>42378.42</v>
      </c>
      <c r="G87" s="17">
        <f t="shared" si="14"/>
        <v>42378.42</v>
      </c>
      <c r="H87" s="17"/>
      <c r="I87" s="17">
        <f>SUM(G87)</f>
        <v>42378.42</v>
      </c>
      <c r="J87" s="17"/>
      <c r="K87" s="17">
        <f>SUM(I87)</f>
        <v>42378.42</v>
      </c>
      <c r="L87" s="17"/>
      <c r="M87" s="17">
        <f>SUM(M88)</f>
        <v>42378.42</v>
      </c>
      <c r="P87" s="41"/>
    </row>
    <row r="88" spans="1:16" x14ac:dyDescent="0.25">
      <c r="A88" s="5">
        <v>4241</v>
      </c>
      <c r="B88" s="6"/>
      <c r="C88" s="3"/>
      <c r="D88" s="3" t="s">
        <v>81</v>
      </c>
      <c r="E88" s="14">
        <v>42378.42</v>
      </c>
      <c r="F88" s="14">
        <v>42378.42</v>
      </c>
      <c r="G88" s="14">
        <v>42378.42</v>
      </c>
      <c r="H88" s="14"/>
      <c r="I88" s="14">
        <f>SUM(G88)</f>
        <v>42378.42</v>
      </c>
      <c r="J88" s="14"/>
      <c r="K88" s="14">
        <f>SUM(I88)</f>
        <v>42378.42</v>
      </c>
      <c r="L88" s="14"/>
      <c r="M88" s="14">
        <f>SUM(K88:L88)</f>
        <v>42378.42</v>
      </c>
    </row>
    <row r="89" spans="1:16" ht="23.25" customHeight="1" x14ac:dyDescent="0.25">
      <c r="A89" s="155" t="s">
        <v>67</v>
      </c>
      <c r="B89" s="156"/>
      <c r="C89" s="157"/>
      <c r="D89" s="4" t="s">
        <v>46</v>
      </c>
      <c r="E89" s="14"/>
      <c r="F89" s="14"/>
      <c r="G89" s="14"/>
      <c r="H89" s="14"/>
      <c r="I89" s="14"/>
      <c r="J89" s="14"/>
      <c r="K89" s="14"/>
      <c r="L89" s="14"/>
      <c r="M89" s="14"/>
    </row>
    <row r="90" spans="1:16" ht="23.25" customHeight="1" x14ac:dyDescent="0.25">
      <c r="A90" s="117" t="s">
        <v>54</v>
      </c>
      <c r="B90" s="118"/>
      <c r="C90" s="119"/>
      <c r="D90" s="91" t="s">
        <v>75</v>
      </c>
      <c r="E90" s="14"/>
      <c r="F90" s="14"/>
      <c r="G90" s="14"/>
      <c r="H90" s="14"/>
      <c r="I90" s="14"/>
      <c r="J90" s="14"/>
      <c r="K90" s="14"/>
      <c r="L90" s="17">
        <v>17793.650000000001</v>
      </c>
      <c r="M90" s="34">
        <f>SUM(M91)</f>
        <v>17793.650000000001</v>
      </c>
    </row>
    <row r="91" spans="1:16" ht="23.25" customHeight="1" x14ac:dyDescent="0.25">
      <c r="A91" s="5">
        <v>4511</v>
      </c>
      <c r="B91" s="6"/>
      <c r="C91" s="6"/>
      <c r="D91" s="94" t="s">
        <v>90</v>
      </c>
      <c r="E91" s="14"/>
      <c r="F91" s="14"/>
      <c r="G91" s="14"/>
      <c r="H91" s="14"/>
      <c r="I91" s="14"/>
      <c r="J91" s="14"/>
      <c r="K91" s="14"/>
      <c r="L91" s="14">
        <v>17793.650000000001</v>
      </c>
      <c r="M91" s="34">
        <f>SUM(L91)</f>
        <v>17793.650000000001</v>
      </c>
    </row>
    <row r="92" spans="1:16" ht="24.75" customHeight="1" x14ac:dyDescent="0.25">
      <c r="A92" s="155" t="s">
        <v>44</v>
      </c>
      <c r="B92" s="156"/>
      <c r="C92" s="157"/>
      <c r="D92" s="4" t="s">
        <v>80</v>
      </c>
      <c r="E92" s="17">
        <f>SUM(E98+E93)</f>
        <v>1632.15</v>
      </c>
      <c r="F92" s="17">
        <f t="shared" ref="F92:G92" si="15">SUM(F98+F93)</f>
        <v>1632.15</v>
      </c>
      <c r="G92" s="17">
        <f t="shared" si="15"/>
        <v>1632.15</v>
      </c>
      <c r="H92" s="17"/>
      <c r="I92" s="17">
        <f>SUM(I98+I93)</f>
        <v>1632.15</v>
      </c>
      <c r="J92" s="17"/>
      <c r="K92" s="17">
        <f>SUM(K98+K93)</f>
        <v>1632.15</v>
      </c>
      <c r="L92" s="17"/>
      <c r="M92" s="17">
        <f>SUM(M98+M93)</f>
        <v>1632.15</v>
      </c>
    </row>
    <row r="93" spans="1:16" s="18" customFormat="1" x14ac:dyDescent="0.25">
      <c r="A93" s="43">
        <v>32</v>
      </c>
      <c r="B93" s="42"/>
      <c r="C93" s="4"/>
      <c r="D93" s="4" t="s">
        <v>4</v>
      </c>
      <c r="E93" s="17">
        <f>SUM(E94:E96)</f>
        <v>1332.15</v>
      </c>
      <c r="F93" s="17">
        <f t="shared" ref="F93:G93" si="16">SUM(F94:F96)</f>
        <v>1332.15</v>
      </c>
      <c r="G93" s="17">
        <f t="shared" si="16"/>
        <v>1332.15</v>
      </c>
      <c r="H93" s="17"/>
      <c r="I93" s="17">
        <f>SUM(G93)</f>
        <v>1332.15</v>
      </c>
      <c r="J93" s="17"/>
      <c r="K93" s="17">
        <f>SUM(K94:K96)</f>
        <v>1332.15</v>
      </c>
      <c r="L93" s="17"/>
      <c r="M93" s="17">
        <f>SUM(M94:M96)</f>
        <v>1332.15</v>
      </c>
      <c r="P93" s="41"/>
    </row>
    <row r="94" spans="1:16" x14ac:dyDescent="0.25">
      <c r="A94" s="5">
        <v>3222</v>
      </c>
      <c r="B94" s="6"/>
      <c r="C94" s="3"/>
      <c r="D94" s="3" t="s">
        <v>12</v>
      </c>
      <c r="E94" s="14">
        <v>302.14999999999998</v>
      </c>
      <c r="F94" s="14">
        <v>302.14999999999998</v>
      </c>
      <c r="G94" s="14">
        <v>302.14999999999998</v>
      </c>
      <c r="H94" s="14"/>
      <c r="I94" s="14">
        <v>302.14999999999998</v>
      </c>
      <c r="J94" s="14"/>
      <c r="K94" s="14">
        <v>302.14999999999998</v>
      </c>
      <c r="L94" s="14"/>
      <c r="M94" s="14">
        <f>SUM(K94:L94)</f>
        <v>302.14999999999998</v>
      </c>
    </row>
    <row r="95" spans="1:16" x14ac:dyDescent="0.25">
      <c r="A95" s="5">
        <v>3237</v>
      </c>
      <c r="B95" s="6"/>
      <c r="C95" s="3"/>
      <c r="D95" s="3" t="s">
        <v>43</v>
      </c>
      <c r="E95" s="14"/>
      <c r="F95" s="14"/>
      <c r="G95" s="14"/>
      <c r="H95" s="14"/>
      <c r="I95" s="14"/>
      <c r="J95" s="14"/>
      <c r="K95" s="14"/>
      <c r="L95" s="14"/>
      <c r="M95" s="14"/>
    </row>
    <row r="96" spans="1:16" x14ac:dyDescent="0.25">
      <c r="A96" s="5">
        <v>3299</v>
      </c>
      <c r="B96" s="6"/>
      <c r="C96" s="3"/>
      <c r="D96" s="3" t="s">
        <v>109</v>
      </c>
      <c r="E96" s="14">
        <v>1030</v>
      </c>
      <c r="F96" s="14">
        <v>1030</v>
      </c>
      <c r="G96" s="14">
        <v>1030</v>
      </c>
      <c r="H96" s="14"/>
      <c r="I96" s="14">
        <v>1030</v>
      </c>
      <c r="J96" s="14"/>
      <c r="K96" s="14">
        <v>1030</v>
      </c>
      <c r="L96" s="14"/>
      <c r="M96" s="14">
        <f>SUM(K96:L96)</f>
        <v>1030</v>
      </c>
    </row>
    <row r="97" spans="1:16" x14ac:dyDescent="0.25">
      <c r="A97" s="5"/>
      <c r="B97" s="6"/>
      <c r="C97" s="3"/>
      <c r="D97" s="3"/>
      <c r="E97" s="14"/>
      <c r="F97" s="14"/>
      <c r="G97" s="14"/>
      <c r="H97" s="14"/>
      <c r="I97" s="14"/>
      <c r="J97" s="14"/>
      <c r="K97" s="14"/>
      <c r="L97" s="14"/>
      <c r="M97" s="14"/>
    </row>
    <row r="98" spans="1:16" s="18" customFormat="1" x14ac:dyDescent="0.25">
      <c r="A98" s="155" t="s">
        <v>44</v>
      </c>
      <c r="B98" s="156"/>
      <c r="C98" s="157"/>
      <c r="D98" s="4" t="s">
        <v>80</v>
      </c>
      <c r="E98" s="17">
        <f>SUM(E99)</f>
        <v>300</v>
      </c>
      <c r="F98" s="17">
        <f t="shared" ref="F98:G98" si="17">SUM(F99)</f>
        <v>300</v>
      </c>
      <c r="G98" s="17">
        <f t="shared" si="17"/>
        <v>300</v>
      </c>
      <c r="H98" s="17"/>
      <c r="I98" s="17">
        <f>SUM(G98)</f>
        <v>300</v>
      </c>
      <c r="J98" s="17"/>
      <c r="K98" s="17">
        <f>SUM(I98)</f>
        <v>300</v>
      </c>
      <c r="L98" s="17"/>
      <c r="M98" s="17">
        <f>SUM(K98:L98)</f>
        <v>300</v>
      </c>
      <c r="P98" s="41"/>
    </row>
    <row r="99" spans="1:16" s="18" customFormat="1" x14ac:dyDescent="0.25">
      <c r="A99" s="5">
        <v>4221</v>
      </c>
      <c r="B99" s="32"/>
      <c r="C99" s="33"/>
      <c r="D99" s="3" t="s">
        <v>82</v>
      </c>
      <c r="E99" s="14">
        <v>300</v>
      </c>
      <c r="F99" s="14">
        <v>300</v>
      </c>
      <c r="G99" s="14">
        <v>300</v>
      </c>
      <c r="H99" s="14"/>
      <c r="I99" s="14">
        <v>300</v>
      </c>
      <c r="J99" s="14"/>
      <c r="K99" s="14">
        <v>300</v>
      </c>
      <c r="L99" s="14"/>
      <c r="M99" s="14">
        <f>SUM(K99:L99)</f>
        <v>300</v>
      </c>
      <c r="P99" s="41"/>
    </row>
    <row r="100" spans="1:16" x14ac:dyDescent="0.25">
      <c r="A100" s="5">
        <v>4241</v>
      </c>
      <c r="B100" s="6"/>
      <c r="C100" s="3"/>
      <c r="D100" s="3" t="s">
        <v>68</v>
      </c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6" x14ac:dyDescent="0.25">
      <c r="A101" s="7"/>
      <c r="B101" s="8"/>
      <c r="C101" s="9"/>
      <c r="D101" s="3"/>
      <c r="E101" s="14"/>
      <c r="F101" s="14"/>
      <c r="G101" s="16"/>
      <c r="H101" s="16"/>
      <c r="I101" s="16"/>
      <c r="J101" s="16"/>
      <c r="K101" s="16"/>
      <c r="L101" s="16"/>
      <c r="M101" s="16"/>
    </row>
    <row r="102" spans="1:16" s="18" customFormat="1" ht="25.5" x14ac:dyDescent="0.25">
      <c r="A102" s="155" t="s">
        <v>69</v>
      </c>
      <c r="B102" s="156"/>
      <c r="C102" s="157"/>
      <c r="D102" s="4" t="s">
        <v>70</v>
      </c>
      <c r="E102" s="17">
        <f>SUM(E104:E106)</f>
        <v>33054</v>
      </c>
      <c r="F102" s="17">
        <f t="shared" ref="F102:G102" si="18">SUM(F104:F106)</f>
        <v>33054</v>
      </c>
      <c r="G102" s="17">
        <f t="shared" si="18"/>
        <v>33054</v>
      </c>
      <c r="H102" s="17"/>
      <c r="I102" s="17">
        <f>SUM(G102)</f>
        <v>33054</v>
      </c>
      <c r="J102" s="17">
        <f>SUM(J103)</f>
        <v>20559.72</v>
      </c>
      <c r="K102" s="17">
        <f>SUM(I102:J102)</f>
        <v>53613.72</v>
      </c>
      <c r="L102" s="17"/>
      <c r="M102" s="17">
        <f>SUM(M103)</f>
        <v>53613.72</v>
      </c>
      <c r="P102" s="41"/>
    </row>
    <row r="103" spans="1:16" s="18" customFormat="1" x14ac:dyDescent="0.25">
      <c r="A103" s="117" t="s">
        <v>34</v>
      </c>
      <c r="B103" s="118"/>
      <c r="C103" s="119"/>
      <c r="D103" s="4" t="s">
        <v>72</v>
      </c>
      <c r="E103" s="17">
        <f>SUM(E104:E106)</f>
        <v>33054</v>
      </c>
      <c r="F103" s="17">
        <f t="shared" ref="F103:G103" si="19">SUM(F104:F106)</f>
        <v>33054</v>
      </c>
      <c r="G103" s="17">
        <f t="shared" si="19"/>
        <v>33054</v>
      </c>
      <c r="H103" s="17"/>
      <c r="I103" s="17">
        <f>SUM(G103)</f>
        <v>33054</v>
      </c>
      <c r="J103" s="17">
        <f>SUM(J104:J106)</f>
        <v>20559.72</v>
      </c>
      <c r="K103" s="17">
        <f>SUM(K104:K106)</f>
        <v>53613.72</v>
      </c>
      <c r="L103" s="17"/>
      <c r="M103" s="17">
        <f>SUM(M104:M106)</f>
        <v>53613.72</v>
      </c>
      <c r="P103" s="41"/>
    </row>
    <row r="104" spans="1:16" x14ac:dyDescent="0.25">
      <c r="A104" s="111">
        <v>3111</v>
      </c>
      <c r="B104" s="112"/>
      <c r="C104" s="113"/>
      <c r="D104" s="3" t="s">
        <v>35</v>
      </c>
      <c r="E104" s="14">
        <v>27600</v>
      </c>
      <c r="F104" s="14">
        <v>27600</v>
      </c>
      <c r="G104" s="14">
        <v>27600</v>
      </c>
      <c r="H104" s="14"/>
      <c r="I104" s="14">
        <v>27600</v>
      </c>
      <c r="J104" s="14">
        <f>SUM(K104-I104)</f>
        <v>16600</v>
      </c>
      <c r="K104" s="14">
        <v>44200</v>
      </c>
      <c r="L104" s="14"/>
      <c r="M104" s="14">
        <f>SUM(K104:L104)</f>
        <v>44200</v>
      </c>
    </row>
    <row r="105" spans="1:16" x14ac:dyDescent="0.25">
      <c r="A105" s="5">
        <v>3121</v>
      </c>
      <c r="B105" s="30"/>
      <c r="C105" s="31"/>
      <c r="D105" s="3" t="s">
        <v>60</v>
      </c>
      <c r="E105" s="14">
        <v>900</v>
      </c>
      <c r="F105" s="14">
        <v>900</v>
      </c>
      <c r="G105" s="14">
        <v>900</v>
      </c>
      <c r="H105" s="14"/>
      <c r="I105" s="14">
        <v>900</v>
      </c>
      <c r="J105" s="14">
        <f>SUM(K105-I105)</f>
        <v>1220.7199999999998</v>
      </c>
      <c r="K105" s="14">
        <v>2120.7199999999998</v>
      </c>
      <c r="L105" s="14"/>
      <c r="M105" s="14">
        <f>SUM(K105:L105)</f>
        <v>2120.7199999999998</v>
      </c>
    </row>
    <row r="106" spans="1:16" x14ac:dyDescent="0.25">
      <c r="A106" s="5">
        <v>3132</v>
      </c>
      <c r="B106" s="30"/>
      <c r="C106" s="31"/>
      <c r="D106" s="3" t="s">
        <v>71</v>
      </c>
      <c r="E106" s="14">
        <v>4554</v>
      </c>
      <c r="F106" s="14">
        <v>4554</v>
      </c>
      <c r="G106" s="14">
        <v>4554</v>
      </c>
      <c r="H106" s="14"/>
      <c r="I106" s="14">
        <v>4554</v>
      </c>
      <c r="J106" s="14">
        <f>SUM(K106-I106)</f>
        <v>2739</v>
      </c>
      <c r="K106" s="14">
        <v>7293</v>
      </c>
      <c r="L106" s="14"/>
      <c r="M106" s="14">
        <f>SUM(K106:L106)</f>
        <v>7293</v>
      </c>
    </row>
    <row r="107" spans="1:16" x14ac:dyDescent="0.25">
      <c r="A107" s="5">
        <v>3212</v>
      </c>
      <c r="B107" s="30"/>
      <c r="C107" s="31"/>
      <c r="D107" s="3" t="s">
        <v>38</v>
      </c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6" x14ac:dyDescent="0.25">
      <c r="A108" s="111">
        <v>3222</v>
      </c>
      <c r="B108" s="112"/>
      <c r="C108" s="113"/>
      <c r="D108" s="3" t="s">
        <v>12</v>
      </c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6" x14ac:dyDescent="0.25">
      <c r="A109" s="5"/>
      <c r="B109" s="6"/>
      <c r="C109" s="3"/>
      <c r="D109" s="3"/>
      <c r="E109" s="14"/>
      <c r="F109" s="14"/>
      <c r="G109" s="16"/>
      <c r="H109" s="16"/>
      <c r="I109" s="16"/>
      <c r="J109" s="16"/>
      <c r="K109" s="16"/>
      <c r="L109" s="16"/>
      <c r="M109" s="16"/>
    </row>
    <row r="110" spans="1:16" s="18" customFormat="1" ht="25.5" customHeight="1" x14ac:dyDescent="0.25">
      <c r="A110" s="155" t="s">
        <v>52</v>
      </c>
      <c r="B110" s="156"/>
      <c r="C110" s="157"/>
      <c r="D110" s="4" t="s">
        <v>53</v>
      </c>
      <c r="E110" s="17">
        <f t="shared" ref="E110:E111" si="20">SUM(E111)</f>
        <v>10667.06</v>
      </c>
      <c r="F110" s="17">
        <f t="shared" ref="F110:G111" si="21">SUM(F111)</f>
        <v>10667.06</v>
      </c>
      <c r="G110" s="17">
        <f t="shared" si="21"/>
        <v>10667.06</v>
      </c>
      <c r="H110" s="17"/>
      <c r="I110" s="17">
        <f>SUM(I111)</f>
        <v>10667.06</v>
      </c>
      <c r="J110" s="17">
        <f>SUM(J111)</f>
        <v>-513.73999999999978</v>
      </c>
      <c r="K110" s="17">
        <f>SUM(K111)</f>
        <v>10153.32</v>
      </c>
      <c r="L110" s="17"/>
      <c r="M110" s="17">
        <f>SUM(M111)</f>
        <v>10153.32</v>
      </c>
      <c r="P110" s="41"/>
    </row>
    <row r="111" spans="1:16" s="18" customFormat="1" ht="25.5" customHeight="1" x14ac:dyDescent="0.25">
      <c r="A111" s="117" t="s">
        <v>54</v>
      </c>
      <c r="B111" s="118"/>
      <c r="C111" s="119"/>
      <c r="D111" s="4" t="s">
        <v>75</v>
      </c>
      <c r="E111" s="17">
        <f t="shared" si="20"/>
        <v>10667.06</v>
      </c>
      <c r="F111" s="17">
        <f t="shared" si="21"/>
        <v>10667.06</v>
      </c>
      <c r="G111" s="17">
        <f t="shared" si="21"/>
        <v>10667.06</v>
      </c>
      <c r="H111" s="17"/>
      <c r="I111" s="17">
        <f>SUM(G112)</f>
        <v>10667.06</v>
      </c>
      <c r="J111" s="17">
        <f>SUM(J112)</f>
        <v>-513.73999999999978</v>
      </c>
      <c r="K111" s="17">
        <f>SUM(I111:J111)</f>
        <v>10153.32</v>
      </c>
      <c r="L111" s="17"/>
      <c r="M111" s="17">
        <f>SUM(M112)</f>
        <v>10153.32</v>
      </c>
      <c r="P111" s="41"/>
    </row>
    <row r="112" spans="1:16" x14ac:dyDescent="0.25">
      <c r="A112" s="5">
        <v>3238</v>
      </c>
      <c r="B112" s="6"/>
      <c r="C112" s="3"/>
      <c r="D112" s="3" t="s">
        <v>22</v>
      </c>
      <c r="E112" s="14">
        <v>10667.06</v>
      </c>
      <c r="F112" s="14">
        <v>10667.06</v>
      </c>
      <c r="G112" s="14">
        <v>10667.06</v>
      </c>
      <c r="H112" s="14"/>
      <c r="I112" s="14">
        <f>SUM(G112)</f>
        <v>10667.06</v>
      </c>
      <c r="J112" s="14">
        <f>SUM(K112-I112)</f>
        <v>-513.73999999999978</v>
      </c>
      <c r="K112" s="14">
        <v>10153.32</v>
      </c>
      <c r="L112" s="14"/>
      <c r="M112" s="14">
        <f>SUM(K112:L112)</f>
        <v>10153.32</v>
      </c>
    </row>
    <row r="113" spans="1:19" x14ac:dyDescent="0.25">
      <c r="A113" s="5"/>
      <c r="B113" s="6"/>
      <c r="C113" s="3"/>
      <c r="D113" s="3"/>
      <c r="E113" s="14"/>
      <c r="F113" s="14"/>
      <c r="G113" s="16"/>
      <c r="H113" s="16"/>
      <c r="I113" s="16"/>
      <c r="J113" s="16"/>
      <c r="K113" s="16"/>
      <c r="L113" s="16"/>
      <c r="M113" s="16"/>
    </row>
    <row r="114" spans="1:19" s="18" customFormat="1" x14ac:dyDescent="0.25">
      <c r="A114" s="117" t="s">
        <v>55</v>
      </c>
      <c r="B114" s="118"/>
      <c r="C114" s="119"/>
      <c r="D114" s="4" t="s">
        <v>56</v>
      </c>
      <c r="E114" s="17">
        <f t="shared" ref="E114:E115" si="22">SUM(E115)</f>
        <v>4318</v>
      </c>
      <c r="F114" s="17">
        <f t="shared" ref="F114:G115" si="23">SUM(F115)</f>
        <v>4318</v>
      </c>
      <c r="G114" s="17">
        <f t="shared" si="23"/>
        <v>4318</v>
      </c>
      <c r="H114" s="17"/>
      <c r="I114" s="17">
        <f>SUM(I115)</f>
        <v>4318</v>
      </c>
      <c r="J114" s="17">
        <f>SUM(J115)</f>
        <v>866.89999999999964</v>
      </c>
      <c r="K114" s="17">
        <f>SUM(I114:J114)</f>
        <v>5184.8999999999996</v>
      </c>
      <c r="L114" s="17"/>
      <c r="M114" s="17">
        <f>SUM(K114:L114)</f>
        <v>5184.8999999999996</v>
      </c>
      <c r="P114" s="41"/>
    </row>
    <row r="115" spans="1:19" s="18" customFormat="1" x14ac:dyDescent="0.25">
      <c r="A115" s="117" t="s">
        <v>57</v>
      </c>
      <c r="B115" s="118"/>
      <c r="C115" s="119"/>
      <c r="D115" s="4" t="s">
        <v>76</v>
      </c>
      <c r="E115" s="17">
        <f t="shared" si="22"/>
        <v>4318</v>
      </c>
      <c r="F115" s="17">
        <f t="shared" si="23"/>
        <v>4318</v>
      </c>
      <c r="G115" s="17">
        <f t="shared" si="23"/>
        <v>4318</v>
      </c>
      <c r="H115" s="17"/>
      <c r="I115" s="17">
        <f>SUM(I116:I117)</f>
        <v>4318</v>
      </c>
      <c r="J115" s="17">
        <f>SUM(K115-I115)</f>
        <v>866.89999999999964</v>
      </c>
      <c r="K115" s="17">
        <f>SUM(K116:K117)</f>
        <v>5184.8999999999996</v>
      </c>
      <c r="L115" s="17"/>
      <c r="M115" s="17">
        <f>SUM(M116:M117)</f>
        <v>5184.8999999999996</v>
      </c>
      <c r="P115" s="41"/>
    </row>
    <row r="116" spans="1:19" x14ac:dyDescent="0.25">
      <c r="A116" s="5">
        <v>3222</v>
      </c>
      <c r="B116" s="6"/>
      <c r="C116" s="3"/>
      <c r="D116" s="3" t="s">
        <v>12</v>
      </c>
      <c r="E116" s="14">
        <v>4318</v>
      </c>
      <c r="F116" s="14">
        <v>4318</v>
      </c>
      <c r="G116" s="14">
        <v>4318</v>
      </c>
      <c r="H116" s="14"/>
      <c r="I116" s="14">
        <v>4318</v>
      </c>
      <c r="J116" s="14">
        <f>SUM(K116-I116)</f>
        <v>866.89999999999964</v>
      </c>
      <c r="K116" s="14">
        <v>5184.8999999999996</v>
      </c>
      <c r="L116" s="14"/>
      <c r="M116" s="14">
        <f>SUM(K116:L116)</f>
        <v>5184.8999999999996</v>
      </c>
    </row>
    <row r="117" spans="1:19" x14ac:dyDescent="0.25">
      <c r="A117" s="5"/>
      <c r="B117" s="6"/>
      <c r="C117" s="3"/>
      <c r="D117" s="3"/>
      <c r="E117" s="14"/>
      <c r="F117" s="14"/>
      <c r="G117" s="16"/>
      <c r="H117" s="16"/>
      <c r="I117" s="16"/>
      <c r="J117" s="16"/>
      <c r="K117" s="16"/>
      <c r="L117" s="16"/>
      <c r="M117" s="16"/>
    </row>
    <row r="118" spans="1:19" x14ac:dyDescent="0.25">
      <c r="A118" s="117"/>
      <c r="B118" s="118"/>
      <c r="C118" s="119"/>
      <c r="D118" s="4"/>
      <c r="E118" s="35"/>
      <c r="F118" s="11"/>
      <c r="G118" s="14"/>
      <c r="H118" s="14"/>
      <c r="I118" s="14"/>
      <c r="J118" s="14"/>
      <c r="K118" s="14"/>
      <c r="L118" s="14"/>
      <c r="M118" s="14"/>
    </row>
    <row r="119" spans="1:19" ht="25.5" x14ac:dyDescent="0.25">
      <c r="A119" s="117" t="s">
        <v>107</v>
      </c>
      <c r="B119" s="118"/>
      <c r="C119" s="119"/>
      <c r="D119" s="47" t="s">
        <v>108</v>
      </c>
      <c r="E119" s="35"/>
      <c r="F119" s="11"/>
      <c r="G119" s="14"/>
      <c r="H119" s="14"/>
      <c r="I119" s="14"/>
      <c r="J119" s="14"/>
      <c r="K119" s="14"/>
      <c r="L119" s="14"/>
      <c r="M119" s="14"/>
    </row>
    <row r="120" spans="1:19" s="18" customFormat="1" x14ac:dyDescent="0.25">
      <c r="A120" s="117" t="s">
        <v>54</v>
      </c>
      <c r="B120" s="118"/>
      <c r="C120" s="119"/>
      <c r="D120" s="4" t="s">
        <v>75</v>
      </c>
      <c r="E120" s="35"/>
      <c r="F120" s="11"/>
      <c r="G120" s="14"/>
      <c r="H120" s="14"/>
      <c r="I120" s="14"/>
      <c r="J120" s="14"/>
      <c r="K120" s="14"/>
      <c r="L120" s="14"/>
      <c r="M120" s="14"/>
      <c r="P120" s="41"/>
    </row>
    <row r="121" spans="1:19" s="18" customFormat="1" x14ac:dyDescent="0.25">
      <c r="A121" s="5">
        <v>4511</v>
      </c>
      <c r="B121" s="42"/>
      <c r="C121" s="4"/>
      <c r="D121" s="6" t="s">
        <v>90</v>
      </c>
      <c r="E121" s="35"/>
      <c r="F121" s="11"/>
      <c r="G121" s="14"/>
      <c r="H121" s="14"/>
      <c r="I121" s="14"/>
      <c r="J121" s="14"/>
      <c r="K121" s="14"/>
      <c r="L121" s="14"/>
      <c r="M121" s="14"/>
      <c r="P121" s="41"/>
    </row>
    <row r="122" spans="1:19" x14ac:dyDescent="0.25">
      <c r="A122" s="154" t="s">
        <v>44</v>
      </c>
      <c r="B122" s="108"/>
      <c r="C122" s="109"/>
      <c r="D122" s="20" t="s">
        <v>80</v>
      </c>
      <c r="E122" s="17">
        <f>SUM(E123)</f>
        <v>1492.47</v>
      </c>
      <c r="F122" s="17"/>
      <c r="G122" s="36"/>
      <c r="H122" s="36"/>
      <c r="I122" s="36">
        <f>SUM(E122)</f>
        <v>1492.47</v>
      </c>
      <c r="J122" s="36">
        <f>SUM(J123)</f>
        <v>175.20000000000005</v>
      </c>
      <c r="K122" s="36">
        <f>SUM(I122:J122)</f>
        <v>1667.67</v>
      </c>
      <c r="L122" s="36"/>
      <c r="M122" s="36">
        <f>SUM(K122:L122)</f>
        <v>1667.67</v>
      </c>
    </row>
    <row r="123" spans="1:19" x14ac:dyDescent="0.25">
      <c r="A123" s="7">
        <v>5445</v>
      </c>
      <c r="B123" s="8"/>
      <c r="C123" s="9"/>
      <c r="D123" s="3" t="s">
        <v>45</v>
      </c>
      <c r="E123" s="14">
        <v>1492.47</v>
      </c>
      <c r="F123" s="14"/>
      <c r="G123" s="16"/>
      <c r="H123" s="16"/>
      <c r="I123" s="16">
        <f>SUM(E123)</f>
        <v>1492.47</v>
      </c>
      <c r="J123" s="16">
        <f>SUM(K123-I123)</f>
        <v>175.20000000000005</v>
      </c>
      <c r="K123" s="16">
        <v>1667.67</v>
      </c>
      <c r="L123" s="16"/>
      <c r="M123" s="16">
        <f>SUM(K123:L123)</f>
        <v>1667.67</v>
      </c>
    </row>
    <row r="124" spans="1:19" s="40" customFormat="1" ht="15.75" customHeight="1" x14ac:dyDescent="0.25">
      <c r="A124" s="7"/>
      <c r="B124" s="8"/>
      <c r="C124" s="9"/>
      <c r="D124" s="3"/>
      <c r="E124" s="14"/>
      <c r="F124" s="14"/>
      <c r="G124" s="16"/>
      <c r="H124" s="16"/>
      <c r="I124" s="16"/>
      <c r="J124" s="16"/>
      <c r="K124" s="16"/>
      <c r="L124" s="16"/>
      <c r="M124" s="16"/>
      <c r="P124" s="48"/>
    </row>
    <row r="125" spans="1:19" ht="31.5" customHeight="1" x14ac:dyDescent="0.25">
      <c r="A125" s="117" t="s">
        <v>58</v>
      </c>
      <c r="B125" s="118"/>
      <c r="C125" s="119"/>
      <c r="D125" s="19" t="s">
        <v>59</v>
      </c>
      <c r="E125" s="37"/>
      <c r="F125" s="37"/>
      <c r="G125" s="37"/>
      <c r="H125" s="37"/>
      <c r="I125" s="37"/>
      <c r="J125" s="37"/>
      <c r="K125" s="37"/>
      <c r="L125" s="37"/>
      <c r="M125" s="37"/>
      <c r="S125" s="12"/>
    </row>
    <row r="126" spans="1:19" x14ac:dyDescent="0.25">
      <c r="A126" s="147" t="s">
        <v>57</v>
      </c>
      <c r="B126" s="148"/>
      <c r="C126" s="149"/>
      <c r="D126" s="20" t="s">
        <v>72</v>
      </c>
      <c r="E126" s="37"/>
      <c r="F126" s="37"/>
      <c r="G126" s="37"/>
      <c r="H126" s="37"/>
      <c r="I126" s="37"/>
      <c r="J126" s="37"/>
      <c r="K126" s="37"/>
      <c r="L126" s="37"/>
      <c r="M126" s="37"/>
    </row>
    <row r="127" spans="1:19" x14ac:dyDescent="0.25">
      <c r="A127" s="26">
        <v>3111</v>
      </c>
      <c r="B127" s="27"/>
      <c r="C127" s="25"/>
      <c r="D127" s="25" t="s">
        <v>35</v>
      </c>
      <c r="E127" s="34"/>
      <c r="F127" s="34"/>
      <c r="G127" s="34"/>
      <c r="H127" s="34"/>
      <c r="I127" s="34"/>
      <c r="J127" s="34"/>
      <c r="K127" s="34"/>
      <c r="L127" s="34"/>
      <c r="M127" s="34"/>
    </row>
    <row r="128" spans="1:19" x14ac:dyDescent="0.25">
      <c r="A128" s="26">
        <v>3121</v>
      </c>
      <c r="B128" s="27"/>
      <c r="C128" s="25"/>
      <c r="D128" s="25" t="s">
        <v>60</v>
      </c>
      <c r="E128" s="34"/>
      <c r="F128" s="34"/>
      <c r="G128" s="34"/>
      <c r="H128" s="34"/>
      <c r="I128" s="34"/>
      <c r="J128" s="34"/>
      <c r="K128" s="34"/>
      <c r="L128" s="34"/>
      <c r="M128" s="34"/>
    </row>
    <row r="129" spans="1:16" x14ac:dyDescent="0.25">
      <c r="A129" s="26">
        <v>3132</v>
      </c>
      <c r="B129" s="27"/>
      <c r="C129" s="25"/>
      <c r="D129" s="25" t="s">
        <v>61</v>
      </c>
      <c r="E129" s="34"/>
      <c r="F129" s="34"/>
      <c r="G129" s="34"/>
      <c r="H129" s="34"/>
      <c r="I129" s="34"/>
      <c r="J129" s="34"/>
      <c r="K129" s="34"/>
      <c r="L129" s="34"/>
      <c r="M129" s="34"/>
    </row>
    <row r="130" spans="1:16" x14ac:dyDescent="0.25">
      <c r="A130" s="26">
        <v>3211</v>
      </c>
      <c r="B130" s="28"/>
      <c r="C130" s="29"/>
      <c r="D130" s="25" t="s">
        <v>62</v>
      </c>
      <c r="E130" s="34"/>
      <c r="F130" s="34"/>
      <c r="G130" s="34"/>
      <c r="H130" s="34"/>
      <c r="I130" s="34"/>
      <c r="J130" s="34"/>
      <c r="K130" s="34"/>
      <c r="L130" s="34"/>
      <c r="M130" s="34"/>
    </row>
    <row r="131" spans="1:16" s="40" customFormat="1" ht="21.75" customHeight="1" x14ac:dyDescent="0.25">
      <c r="A131" s="26">
        <v>3212</v>
      </c>
      <c r="B131" s="27"/>
      <c r="C131" s="25"/>
      <c r="D131" s="25" t="s">
        <v>63</v>
      </c>
      <c r="E131" s="34"/>
      <c r="F131" s="34"/>
      <c r="G131" s="34"/>
      <c r="H131" s="34"/>
      <c r="I131" s="34"/>
      <c r="J131" s="34"/>
      <c r="K131" s="34"/>
      <c r="L131" s="34"/>
      <c r="M131" s="34"/>
      <c r="P131" s="48"/>
    </row>
    <row r="132" spans="1:16" ht="19.7" customHeight="1" x14ac:dyDescent="0.25">
      <c r="A132" s="7"/>
      <c r="B132" s="8"/>
      <c r="C132" s="9"/>
      <c r="D132" s="3"/>
      <c r="E132" s="14"/>
      <c r="F132" s="14"/>
      <c r="G132" s="16"/>
      <c r="H132" s="16"/>
      <c r="I132" s="16"/>
      <c r="J132" s="16"/>
      <c r="K132" s="16"/>
      <c r="L132" s="16"/>
      <c r="M132" s="16"/>
    </row>
    <row r="133" spans="1:16" x14ac:dyDescent="0.25">
      <c r="A133" s="147" t="s">
        <v>54</v>
      </c>
      <c r="B133" s="148"/>
      <c r="C133" s="149"/>
      <c r="D133" s="20" t="s">
        <v>75</v>
      </c>
      <c r="E133" s="37"/>
      <c r="F133" s="37"/>
      <c r="G133" s="37"/>
      <c r="H133" s="37"/>
      <c r="I133" s="37"/>
      <c r="J133" s="37"/>
      <c r="K133" s="37"/>
      <c r="L133" s="37"/>
      <c r="M133" s="37"/>
    </row>
    <row r="134" spans="1:16" x14ac:dyDescent="0.25">
      <c r="A134" s="26">
        <v>3111</v>
      </c>
      <c r="B134" s="27"/>
      <c r="C134" s="25"/>
      <c r="D134" s="25" t="s">
        <v>35</v>
      </c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1:16" x14ac:dyDescent="0.25">
      <c r="A135" s="26">
        <v>3121</v>
      </c>
      <c r="B135" s="27"/>
      <c r="C135" s="25"/>
      <c r="D135" s="25" t="s">
        <v>60</v>
      </c>
      <c r="E135" s="34"/>
      <c r="F135" s="34"/>
      <c r="G135" s="34"/>
      <c r="H135" s="34"/>
      <c r="I135" s="34"/>
      <c r="J135" s="34"/>
      <c r="K135" s="34"/>
      <c r="L135" s="34"/>
      <c r="M135" s="34"/>
    </row>
    <row r="136" spans="1:16" x14ac:dyDescent="0.25">
      <c r="A136" s="26">
        <v>3132</v>
      </c>
      <c r="B136" s="27"/>
      <c r="C136" s="25"/>
      <c r="D136" s="25" t="s">
        <v>61</v>
      </c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6" x14ac:dyDescent="0.25">
      <c r="A137" s="26">
        <v>3211</v>
      </c>
      <c r="B137" s="28"/>
      <c r="C137" s="29"/>
      <c r="D137" s="25" t="s">
        <v>62</v>
      </c>
      <c r="E137" s="34"/>
      <c r="F137" s="34"/>
      <c r="G137" s="34"/>
      <c r="H137" s="34"/>
      <c r="I137" s="34"/>
      <c r="J137" s="34"/>
      <c r="K137" s="34"/>
      <c r="L137" s="34"/>
      <c r="M137" s="34"/>
    </row>
    <row r="138" spans="1:16" x14ac:dyDescent="0.25">
      <c r="A138" s="26">
        <v>3212</v>
      </c>
      <c r="B138" s="27"/>
      <c r="C138" s="25"/>
      <c r="D138" s="25" t="s">
        <v>63</v>
      </c>
      <c r="E138" s="34"/>
      <c r="F138" s="34"/>
      <c r="G138" s="34"/>
      <c r="H138" s="34"/>
      <c r="I138" s="34"/>
      <c r="J138" s="34"/>
      <c r="K138" s="34"/>
      <c r="L138" s="34"/>
      <c r="M138" s="34"/>
    </row>
    <row r="139" spans="1:16" x14ac:dyDescent="0.25">
      <c r="A139" s="26"/>
      <c r="B139" s="27"/>
      <c r="C139" s="25"/>
      <c r="D139" s="25"/>
      <c r="E139" s="34"/>
      <c r="F139" s="34"/>
      <c r="G139" s="34"/>
      <c r="H139" s="34"/>
      <c r="I139" s="34"/>
      <c r="J139" s="34"/>
      <c r="K139" s="34"/>
      <c r="L139" s="34"/>
      <c r="M139" s="34"/>
    </row>
    <row r="140" spans="1:16" x14ac:dyDescent="0.25">
      <c r="A140" s="117" t="s">
        <v>116</v>
      </c>
      <c r="B140" s="118"/>
      <c r="C140" s="119"/>
      <c r="D140" s="19" t="s">
        <v>117</v>
      </c>
      <c r="E140" s="37">
        <f>SUM(E141+E148)</f>
        <v>126254</v>
      </c>
      <c r="F140" s="37">
        <f t="shared" ref="F140:G140" si="24">SUM(F141+F148)</f>
        <v>126254</v>
      </c>
      <c r="G140" s="37">
        <f t="shared" si="24"/>
        <v>126254</v>
      </c>
      <c r="H140" s="37"/>
      <c r="I140" s="37">
        <f>SUM(I141+I148)</f>
        <v>126254</v>
      </c>
      <c r="J140" s="37">
        <f>SUM(J148+J141)</f>
        <v>74265.850000000006</v>
      </c>
      <c r="K140" s="37">
        <f>SUM(K141+K148)</f>
        <v>200519.85</v>
      </c>
      <c r="L140" s="37"/>
      <c r="M140" s="37">
        <f>SUM(M141+M148)</f>
        <v>200519.85</v>
      </c>
    </row>
    <row r="141" spans="1:16" x14ac:dyDescent="0.25">
      <c r="A141" s="147" t="s">
        <v>57</v>
      </c>
      <c r="B141" s="148"/>
      <c r="C141" s="149"/>
      <c r="D141" s="20" t="s">
        <v>118</v>
      </c>
      <c r="E141" s="37">
        <f>SUM(E142:E146)</f>
        <v>114560</v>
      </c>
      <c r="F141" s="37">
        <f t="shared" ref="F141:G141" si="25">SUM(F142:F146)</f>
        <v>114560</v>
      </c>
      <c r="G141" s="37">
        <f t="shared" si="25"/>
        <v>114560</v>
      </c>
      <c r="H141" s="37"/>
      <c r="I141" s="37">
        <f>SUM(I142:I146)</f>
        <v>114560</v>
      </c>
      <c r="J141" s="37">
        <f>SUM(J142:J146)</f>
        <v>69136</v>
      </c>
      <c r="K141" s="37">
        <f>SUM(K142:K146)</f>
        <v>183696</v>
      </c>
      <c r="L141" s="37"/>
      <c r="M141" s="37">
        <f t="shared" ref="M141:M146" si="26">SUM(K141:L141)</f>
        <v>183696</v>
      </c>
    </row>
    <row r="142" spans="1:16" x14ac:dyDescent="0.25">
      <c r="A142" s="26">
        <v>3111</v>
      </c>
      <c r="B142" s="27"/>
      <c r="C142" s="25"/>
      <c r="D142" s="25" t="s">
        <v>35</v>
      </c>
      <c r="E142" s="34">
        <v>96000</v>
      </c>
      <c r="F142" s="34">
        <v>96000</v>
      </c>
      <c r="G142" s="34">
        <v>96000</v>
      </c>
      <c r="H142" s="34"/>
      <c r="I142" s="34">
        <v>96000</v>
      </c>
      <c r="J142" s="34">
        <f>SUM(K142-I142)</f>
        <v>56400</v>
      </c>
      <c r="K142" s="34">
        <v>152400</v>
      </c>
      <c r="L142" s="34"/>
      <c r="M142" s="34">
        <f t="shared" si="26"/>
        <v>152400</v>
      </c>
    </row>
    <row r="143" spans="1:16" s="18" customFormat="1" x14ac:dyDescent="0.25">
      <c r="A143" s="26">
        <v>3121</v>
      </c>
      <c r="B143" s="27"/>
      <c r="C143" s="25"/>
      <c r="D143" s="25" t="s">
        <v>60</v>
      </c>
      <c r="E143" s="34">
        <v>1000</v>
      </c>
      <c r="F143" s="34">
        <v>1000</v>
      </c>
      <c r="G143" s="34">
        <v>1000</v>
      </c>
      <c r="H143" s="34"/>
      <c r="I143" s="34">
        <v>1000</v>
      </c>
      <c r="J143" s="34">
        <f>SUM(K143-I143)</f>
        <v>1600</v>
      </c>
      <c r="K143" s="34">
        <v>2600</v>
      </c>
      <c r="L143" s="34"/>
      <c r="M143" s="34">
        <f t="shared" si="26"/>
        <v>2600</v>
      </c>
      <c r="P143" s="41"/>
    </row>
    <row r="144" spans="1:16" x14ac:dyDescent="0.25">
      <c r="A144" s="26">
        <v>3132</v>
      </c>
      <c r="B144" s="27"/>
      <c r="C144" s="25"/>
      <c r="D144" s="25" t="s">
        <v>61</v>
      </c>
      <c r="E144" s="34">
        <v>15840</v>
      </c>
      <c r="F144" s="34">
        <v>15840</v>
      </c>
      <c r="G144" s="34">
        <v>15840</v>
      </c>
      <c r="H144" s="34"/>
      <c r="I144" s="34">
        <v>15840</v>
      </c>
      <c r="J144" s="34">
        <f>SUM(K144-I144)</f>
        <v>9306</v>
      </c>
      <c r="K144" s="34">
        <v>25146</v>
      </c>
      <c r="L144" s="34"/>
      <c r="M144" s="34">
        <f t="shared" si="26"/>
        <v>25146</v>
      </c>
    </row>
    <row r="145" spans="1:16" x14ac:dyDescent="0.25">
      <c r="A145" s="26">
        <v>3211</v>
      </c>
      <c r="B145" s="28"/>
      <c r="C145" s="29"/>
      <c r="D145" s="25" t="s">
        <v>62</v>
      </c>
      <c r="E145" s="34">
        <v>120</v>
      </c>
      <c r="F145" s="34">
        <v>120</v>
      </c>
      <c r="G145" s="34">
        <v>120</v>
      </c>
      <c r="H145" s="34"/>
      <c r="I145" s="34">
        <v>120</v>
      </c>
      <c r="J145" s="34">
        <f>SUM(K145-I145)</f>
        <v>30</v>
      </c>
      <c r="K145" s="34">
        <v>150</v>
      </c>
      <c r="L145" s="34"/>
      <c r="M145" s="34">
        <f t="shared" si="26"/>
        <v>150</v>
      </c>
    </row>
    <row r="146" spans="1:16" x14ac:dyDescent="0.25">
      <c r="A146" s="26">
        <v>3212</v>
      </c>
      <c r="B146" s="27"/>
      <c r="C146" s="25"/>
      <c r="D146" s="25" t="s">
        <v>63</v>
      </c>
      <c r="E146" s="34">
        <v>1600</v>
      </c>
      <c r="F146" s="34">
        <v>1600</v>
      </c>
      <c r="G146" s="34">
        <v>1600</v>
      </c>
      <c r="H146" s="34"/>
      <c r="I146" s="34">
        <v>1600</v>
      </c>
      <c r="J146" s="34">
        <f>SUM(K146-I146)</f>
        <v>1800</v>
      </c>
      <c r="K146" s="34">
        <v>3400</v>
      </c>
      <c r="L146" s="34"/>
      <c r="M146" s="34">
        <f t="shared" si="26"/>
        <v>3400</v>
      </c>
    </row>
    <row r="147" spans="1:16" x14ac:dyDescent="0.25">
      <c r="A147" s="7"/>
      <c r="B147" s="8"/>
      <c r="C147" s="9"/>
      <c r="D147" s="3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6" x14ac:dyDescent="0.25">
      <c r="A148" s="147" t="s">
        <v>54</v>
      </c>
      <c r="B148" s="148"/>
      <c r="C148" s="149"/>
      <c r="D148" s="20" t="s">
        <v>75</v>
      </c>
      <c r="E148" s="37">
        <f>SUM(E149:E154)</f>
        <v>11694</v>
      </c>
      <c r="F148" s="37">
        <f>SUM(F149:F154)</f>
        <v>11694</v>
      </c>
      <c r="G148" s="37">
        <f>SUM(G149:G154)</f>
        <v>11694</v>
      </c>
      <c r="H148" s="37"/>
      <c r="I148" s="37">
        <f>SUM(I149:I154)</f>
        <v>11694</v>
      </c>
      <c r="J148" s="37">
        <f>SUM(J149:J154)</f>
        <v>5129.8500000000004</v>
      </c>
      <c r="K148" s="37">
        <f>SUM(K149:K154)</f>
        <v>16823.849999999999</v>
      </c>
      <c r="L148" s="37"/>
      <c r="M148" s="37">
        <f>SUM(M149:M154)</f>
        <v>16823.849999999999</v>
      </c>
    </row>
    <row r="149" spans="1:16" x14ac:dyDescent="0.25">
      <c r="A149" s="26">
        <v>3111</v>
      </c>
      <c r="B149" s="27"/>
      <c r="C149" s="25"/>
      <c r="D149" s="25" t="s">
        <v>35</v>
      </c>
      <c r="E149" s="34">
        <v>3600</v>
      </c>
      <c r="F149" s="34">
        <v>3600</v>
      </c>
      <c r="G149" s="34">
        <v>3600</v>
      </c>
      <c r="H149" s="34"/>
      <c r="I149" s="34">
        <v>3600</v>
      </c>
      <c r="J149" s="34"/>
      <c r="K149" s="34">
        <v>3600</v>
      </c>
      <c r="L149" s="34"/>
      <c r="M149" s="34">
        <f t="shared" ref="M149:M154" si="27">SUM(K149:L149)</f>
        <v>3600</v>
      </c>
    </row>
    <row r="150" spans="1:16" x14ac:dyDescent="0.25">
      <c r="A150" s="26">
        <v>3121</v>
      </c>
      <c r="B150" s="27"/>
      <c r="C150" s="25"/>
      <c r="D150" s="25" t="s">
        <v>60</v>
      </c>
      <c r="E150" s="34">
        <v>4600</v>
      </c>
      <c r="F150" s="34">
        <v>4600</v>
      </c>
      <c r="G150" s="34">
        <v>4600</v>
      </c>
      <c r="H150" s="34"/>
      <c r="I150" s="34">
        <v>4600</v>
      </c>
      <c r="J150" s="34">
        <f>SUM(K150-I150)</f>
        <v>4500</v>
      </c>
      <c r="K150" s="34">
        <v>9100</v>
      </c>
      <c r="L150" s="34"/>
      <c r="M150" s="34">
        <f t="shared" si="27"/>
        <v>9100</v>
      </c>
    </row>
    <row r="151" spans="1:16" x14ac:dyDescent="0.25">
      <c r="A151" s="26">
        <v>3132</v>
      </c>
      <c r="B151" s="27"/>
      <c r="C151" s="25"/>
      <c r="D151" s="25" t="s">
        <v>61</v>
      </c>
      <c r="E151" s="34">
        <v>594</v>
      </c>
      <c r="F151" s="34">
        <v>594</v>
      </c>
      <c r="G151" s="34">
        <v>594</v>
      </c>
      <c r="H151" s="34"/>
      <c r="I151" s="34">
        <v>594</v>
      </c>
      <c r="J151" s="34"/>
      <c r="K151" s="34">
        <v>594</v>
      </c>
      <c r="L151" s="34"/>
      <c r="M151" s="34">
        <f t="shared" si="27"/>
        <v>594</v>
      </c>
    </row>
    <row r="152" spans="1:16" x14ac:dyDescent="0.25">
      <c r="A152" s="26">
        <v>3211</v>
      </c>
      <c r="B152" s="28"/>
      <c r="C152" s="29"/>
      <c r="D152" s="25" t="s">
        <v>62</v>
      </c>
      <c r="E152" s="34">
        <v>60</v>
      </c>
      <c r="F152" s="34">
        <v>60</v>
      </c>
      <c r="G152" s="34">
        <v>60</v>
      </c>
      <c r="H152" s="34"/>
      <c r="I152" s="34">
        <v>60</v>
      </c>
      <c r="J152" s="34"/>
      <c r="K152" s="34">
        <v>60</v>
      </c>
      <c r="L152" s="34"/>
      <c r="M152" s="34">
        <f t="shared" si="27"/>
        <v>60</v>
      </c>
    </row>
    <row r="153" spans="1:16" x14ac:dyDescent="0.25">
      <c r="A153" s="26">
        <v>3212</v>
      </c>
      <c r="B153" s="27"/>
      <c r="C153" s="25"/>
      <c r="D153" s="25" t="s">
        <v>63</v>
      </c>
      <c r="E153" s="34">
        <v>2000</v>
      </c>
      <c r="F153" s="34">
        <v>2000</v>
      </c>
      <c r="G153" s="34">
        <v>2000</v>
      </c>
      <c r="H153" s="34"/>
      <c r="I153" s="34">
        <v>2000</v>
      </c>
      <c r="J153" s="34"/>
      <c r="K153" s="34">
        <v>2000</v>
      </c>
      <c r="L153" s="34"/>
      <c r="M153" s="34">
        <f t="shared" si="27"/>
        <v>2000</v>
      </c>
    </row>
    <row r="154" spans="1:16" x14ac:dyDescent="0.25">
      <c r="A154" s="50">
        <v>3236</v>
      </c>
      <c r="B154" s="50"/>
      <c r="C154" s="50"/>
      <c r="D154" s="50" t="s">
        <v>119</v>
      </c>
      <c r="E154" s="34">
        <v>840</v>
      </c>
      <c r="F154" s="34">
        <v>840</v>
      </c>
      <c r="G154" s="34">
        <v>840</v>
      </c>
      <c r="H154" s="34"/>
      <c r="I154" s="34">
        <v>840</v>
      </c>
      <c r="J154" s="34">
        <f>SUM(K154-I154)</f>
        <v>629.84999999999991</v>
      </c>
      <c r="K154" s="34">
        <v>1469.85</v>
      </c>
      <c r="L154" s="34"/>
      <c r="M154" s="34">
        <f t="shared" si="27"/>
        <v>1469.85</v>
      </c>
    </row>
    <row r="155" spans="1:16" x14ac:dyDescent="0.25">
      <c r="A155" s="50"/>
      <c r="B155" s="50"/>
      <c r="C155" s="50"/>
      <c r="D155" s="50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6" x14ac:dyDescent="0.25">
      <c r="A156" s="117" t="s">
        <v>111</v>
      </c>
      <c r="B156" s="118"/>
      <c r="C156" s="118"/>
      <c r="D156" s="51" t="s">
        <v>112</v>
      </c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6" s="18" customFormat="1" x14ac:dyDescent="0.25">
      <c r="A157" s="147" t="s">
        <v>54</v>
      </c>
      <c r="B157" s="148"/>
      <c r="C157" s="149"/>
      <c r="D157" s="51" t="s">
        <v>75</v>
      </c>
      <c r="E157" s="37">
        <f>SUM(E158)</f>
        <v>149.30000000000001</v>
      </c>
      <c r="F157" s="37">
        <f t="shared" ref="F157:G157" si="28">SUM(F158)</f>
        <v>149.30000000000001</v>
      </c>
      <c r="G157" s="37">
        <f t="shared" si="28"/>
        <v>149.30000000000001</v>
      </c>
      <c r="H157" s="37">
        <f>SUM(H158)</f>
        <v>620.70000000000005</v>
      </c>
      <c r="I157" s="37">
        <f>SUM(E157+H157)</f>
        <v>770</v>
      </c>
      <c r="J157" s="37">
        <f>SUM(J158)</f>
        <v>0</v>
      </c>
      <c r="K157" s="37">
        <f>SUM(G157+J157)</f>
        <v>149.30000000000001</v>
      </c>
      <c r="L157" s="37"/>
      <c r="M157" s="37">
        <f>SUM(M158)</f>
        <v>149.30000000000001</v>
      </c>
      <c r="P157" s="41"/>
    </row>
    <row r="158" spans="1:16" x14ac:dyDescent="0.25">
      <c r="A158" s="177">
        <v>32</v>
      </c>
      <c r="B158" s="178"/>
      <c r="C158" s="179"/>
      <c r="D158" s="51" t="s">
        <v>4</v>
      </c>
      <c r="E158" s="37">
        <f>SUM(E160:E161)</f>
        <v>149.30000000000001</v>
      </c>
      <c r="F158" s="37">
        <f t="shared" ref="F158:G158" si="29">SUM(F160:F161)</f>
        <v>149.30000000000001</v>
      </c>
      <c r="G158" s="37">
        <f t="shared" si="29"/>
        <v>149.30000000000001</v>
      </c>
      <c r="H158" s="37">
        <f>SUM(H159:H161)</f>
        <v>620.70000000000005</v>
      </c>
      <c r="I158" s="37">
        <f>SUM(I159:I161)</f>
        <v>770</v>
      </c>
      <c r="J158" s="37"/>
      <c r="K158" s="37">
        <f>SUM(K159:K161)</f>
        <v>149.30000000000001</v>
      </c>
      <c r="L158" s="37"/>
      <c r="M158" s="37">
        <f>SUM(M160:M161)</f>
        <v>149.30000000000001</v>
      </c>
    </row>
    <row r="159" spans="1:16" x14ac:dyDescent="0.25">
      <c r="A159" s="164">
        <v>3231</v>
      </c>
      <c r="B159" s="165"/>
      <c r="C159" s="166"/>
      <c r="D159" s="50" t="s">
        <v>126</v>
      </c>
      <c r="E159" s="34"/>
      <c r="F159" s="34"/>
      <c r="G159" s="34"/>
      <c r="H159" s="34">
        <v>450</v>
      </c>
      <c r="I159" s="34">
        <f>SUM(H159)</f>
        <v>450</v>
      </c>
      <c r="J159" s="34"/>
      <c r="K159" s="34">
        <f>SUM(J159)</f>
        <v>0</v>
      </c>
      <c r="L159" s="34"/>
      <c r="M159" s="34">
        <f>SUM(K159:L159)</f>
        <v>0</v>
      </c>
    </row>
    <row r="160" spans="1:16" s="18" customFormat="1" ht="15" customHeight="1" x14ac:dyDescent="0.25">
      <c r="A160" s="164">
        <v>3236</v>
      </c>
      <c r="B160" s="165"/>
      <c r="C160" s="166"/>
      <c r="D160" s="50" t="s">
        <v>39</v>
      </c>
      <c r="E160" s="34">
        <v>44.79</v>
      </c>
      <c r="F160" s="34">
        <v>44.79</v>
      </c>
      <c r="G160" s="34">
        <v>44.79</v>
      </c>
      <c r="H160" s="34">
        <v>35.21</v>
      </c>
      <c r="I160" s="34">
        <f>SUM(E160+H160)</f>
        <v>80</v>
      </c>
      <c r="J160" s="34"/>
      <c r="K160" s="34">
        <f>SUM(G160+J160)</f>
        <v>44.79</v>
      </c>
      <c r="L160" s="34"/>
      <c r="M160" s="34">
        <f>SUM(K160:L160)</f>
        <v>44.79</v>
      </c>
      <c r="P160" s="41"/>
    </row>
    <row r="161" spans="1:18" x14ac:dyDescent="0.25">
      <c r="A161" s="171">
        <v>3237</v>
      </c>
      <c r="B161" s="171"/>
      <c r="C161" s="171"/>
      <c r="D161" s="50" t="s">
        <v>43</v>
      </c>
      <c r="E161" s="34">
        <v>104.51</v>
      </c>
      <c r="F161" s="34">
        <v>104.51</v>
      </c>
      <c r="G161" s="34">
        <v>104.51</v>
      </c>
      <c r="H161" s="34">
        <v>135.49</v>
      </c>
      <c r="I161" s="34">
        <f>SUM(H161+E161)</f>
        <v>240</v>
      </c>
      <c r="J161" s="34"/>
      <c r="K161" s="34">
        <f>SUM(J161+G161)</f>
        <v>104.51</v>
      </c>
      <c r="L161" s="34"/>
      <c r="M161" s="34">
        <f>SUM(K161:L161)</f>
        <v>104.51</v>
      </c>
    </row>
    <row r="162" spans="1:18" x14ac:dyDescent="0.25">
      <c r="A162" s="92"/>
      <c r="B162" s="92"/>
      <c r="C162" s="92"/>
      <c r="D162" s="50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1:18" x14ac:dyDescent="0.25">
      <c r="A163" s="117" t="s">
        <v>47</v>
      </c>
      <c r="B163" s="118"/>
      <c r="C163" s="119"/>
      <c r="D163" s="19" t="s">
        <v>48</v>
      </c>
      <c r="E163" s="37">
        <f t="shared" ref="E163:E164" si="30">SUM(E164)</f>
        <v>129200</v>
      </c>
      <c r="F163" s="37">
        <f t="shared" ref="F163:G164" si="31">SUM(F164)</f>
        <v>129200</v>
      </c>
      <c r="G163" s="37">
        <f t="shared" si="31"/>
        <v>129200</v>
      </c>
      <c r="H163" s="37"/>
      <c r="I163" s="37">
        <f>SUM(I164)</f>
        <v>129200</v>
      </c>
      <c r="J163" s="37"/>
      <c r="K163" s="37">
        <f>SUM(K164)</f>
        <v>129200</v>
      </c>
      <c r="L163" s="37"/>
      <c r="M163" s="37">
        <f>SUM(M164)</f>
        <v>129200</v>
      </c>
    </row>
    <row r="164" spans="1:18" x14ac:dyDescent="0.25">
      <c r="A164" s="154" t="s">
        <v>34</v>
      </c>
      <c r="B164" s="108"/>
      <c r="C164" s="109"/>
      <c r="D164" s="20" t="s">
        <v>5</v>
      </c>
      <c r="E164" s="37">
        <f t="shared" si="30"/>
        <v>129200</v>
      </c>
      <c r="F164" s="37">
        <f t="shared" si="31"/>
        <v>129200</v>
      </c>
      <c r="G164" s="37">
        <f t="shared" si="31"/>
        <v>129200</v>
      </c>
      <c r="H164" s="37"/>
      <c r="I164" s="34">
        <f>SUM(I165)</f>
        <v>129200</v>
      </c>
      <c r="J164" s="37"/>
      <c r="K164" s="34">
        <f>SUM(K165)</f>
        <v>129200</v>
      </c>
      <c r="L164" s="34"/>
      <c r="M164" s="34">
        <f>SUM(K164:L164)</f>
        <v>129200</v>
      </c>
      <c r="R164" s="12"/>
    </row>
    <row r="165" spans="1:18" x14ac:dyDescent="0.25">
      <c r="A165" s="111">
        <v>3222</v>
      </c>
      <c r="B165" s="112"/>
      <c r="C165" s="113"/>
      <c r="D165" s="3" t="s">
        <v>12</v>
      </c>
      <c r="E165" s="34">
        <v>129200</v>
      </c>
      <c r="F165" s="34">
        <v>129200</v>
      </c>
      <c r="G165" s="34">
        <v>129200</v>
      </c>
      <c r="H165" s="34"/>
      <c r="I165" s="34">
        <f>SUM(E165)</f>
        <v>129200</v>
      </c>
      <c r="J165" s="34"/>
      <c r="K165" s="34">
        <f>SUM(G165)</f>
        <v>129200</v>
      </c>
      <c r="L165" s="34"/>
      <c r="M165" s="34">
        <f>SUM(K165:L165)</f>
        <v>129200</v>
      </c>
    </row>
    <row r="166" spans="1:18" x14ac:dyDescent="0.25">
      <c r="A166" s="5"/>
      <c r="B166" s="6"/>
      <c r="C166" s="3"/>
      <c r="D166" s="3"/>
      <c r="E166" s="34"/>
      <c r="F166" s="34"/>
      <c r="G166" s="34"/>
      <c r="H166" s="34"/>
      <c r="I166" s="34"/>
      <c r="J166" s="34"/>
      <c r="K166" s="34"/>
      <c r="L166" s="34"/>
      <c r="M166" s="34"/>
    </row>
    <row r="167" spans="1:18" x14ac:dyDescent="0.25">
      <c r="A167" s="117" t="s">
        <v>49</v>
      </c>
      <c r="B167" s="118"/>
      <c r="C167" s="119"/>
      <c r="D167" s="19" t="s">
        <v>50</v>
      </c>
      <c r="E167" s="37">
        <f t="shared" ref="E167:E168" si="32">SUM(E168)</f>
        <v>14700</v>
      </c>
      <c r="F167" s="37">
        <f t="shared" ref="F167:G168" si="33">SUM(F168)</f>
        <v>14700</v>
      </c>
      <c r="G167" s="37">
        <f t="shared" si="33"/>
        <v>14700</v>
      </c>
      <c r="H167" s="37"/>
      <c r="I167" s="37">
        <f>SUM(E167)</f>
        <v>14700</v>
      </c>
      <c r="J167" s="37"/>
      <c r="K167" s="37">
        <f>SUM(G167)</f>
        <v>14700</v>
      </c>
      <c r="L167" s="37"/>
      <c r="M167" s="37">
        <f>SUM(M168)</f>
        <v>14700</v>
      </c>
    </row>
    <row r="168" spans="1:18" x14ac:dyDescent="0.25">
      <c r="A168" s="172" t="s">
        <v>51</v>
      </c>
      <c r="B168" s="173"/>
      <c r="C168" s="174"/>
      <c r="D168" s="54" t="s">
        <v>77</v>
      </c>
      <c r="E168" s="34">
        <f t="shared" si="32"/>
        <v>14700</v>
      </c>
      <c r="F168" s="34">
        <f t="shared" si="33"/>
        <v>14700</v>
      </c>
      <c r="G168" s="34">
        <f t="shared" si="33"/>
        <v>14700</v>
      </c>
      <c r="H168" s="37"/>
      <c r="I168" s="34">
        <v>14700</v>
      </c>
      <c r="J168" s="37"/>
      <c r="K168" s="34">
        <v>14700</v>
      </c>
      <c r="L168" s="34"/>
      <c r="M168" s="37">
        <f>SUM(K168:L168)</f>
        <v>14700</v>
      </c>
    </row>
    <row r="169" spans="1:18" x14ac:dyDescent="0.25">
      <c r="A169" s="111">
        <v>3222</v>
      </c>
      <c r="B169" s="112"/>
      <c r="C169" s="113"/>
      <c r="D169" s="3" t="s">
        <v>12</v>
      </c>
      <c r="E169" s="34">
        <v>14700</v>
      </c>
      <c r="F169" s="34">
        <v>14700</v>
      </c>
      <c r="G169" s="34">
        <v>14700</v>
      </c>
      <c r="H169" s="34"/>
      <c r="I169" s="34">
        <v>14700</v>
      </c>
      <c r="J169" s="34"/>
      <c r="K169" s="34">
        <v>14700</v>
      </c>
      <c r="L169" s="34"/>
      <c r="M169" s="34">
        <f>SUM(K169:L169)</f>
        <v>14700</v>
      </c>
    </row>
    <row r="170" spans="1:18" x14ac:dyDescent="0.25">
      <c r="A170" s="5"/>
      <c r="B170" s="6"/>
      <c r="C170" s="3"/>
      <c r="D170" s="6"/>
      <c r="E170" s="49"/>
      <c r="F170" s="49"/>
      <c r="G170" s="34"/>
      <c r="H170" s="34"/>
      <c r="I170" s="34"/>
      <c r="J170" s="34"/>
      <c r="K170" s="34"/>
      <c r="L170" s="34"/>
      <c r="M170" s="34"/>
    </row>
    <row r="171" spans="1:18" ht="25.5" x14ac:dyDescent="0.25">
      <c r="A171" s="117" t="s">
        <v>114</v>
      </c>
      <c r="B171" s="118"/>
      <c r="C171" s="119"/>
      <c r="D171" s="47" t="s">
        <v>110</v>
      </c>
      <c r="E171" s="53">
        <f>SUM(E172+E174+E176)</f>
        <v>119514.82</v>
      </c>
      <c r="F171" s="53"/>
      <c r="G171" s="53"/>
      <c r="H171" s="53">
        <f>SUM(H172)</f>
        <v>-7052.32</v>
      </c>
      <c r="I171" s="53">
        <f>SUM(E171:H171)</f>
        <v>112462.5</v>
      </c>
      <c r="J171" s="53"/>
      <c r="K171" s="53">
        <f>SUM(K172+K174+K176)</f>
        <v>112462.5</v>
      </c>
      <c r="L171" s="53"/>
      <c r="M171" s="53">
        <f>SUM(M176+M174+M172)</f>
        <v>112462.5</v>
      </c>
    </row>
    <row r="172" spans="1:18" x14ac:dyDescent="0.25">
      <c r="A172" s="117" t="s">
        <v>115</v>
      </c>
      <c r="B172" s="118"/>
      <c r="C172" s="119"/>
      <c r="D172" s="4" t="s">
        <v>75</v>
      </c>
      <c r="E172" s="53">
        <f>SUM(E173)</f>
        <v>11951.49</v>
      </c>
      <c r="F172" s="53">
        <f t="shared" ref="F172:G172" si="34">SUM(F173)</f>
        <v>0</v>
      </c>
      <c r="G172" s="53">
        <f t="shared" si="34"/>
        <v>0</v>
      </c>
      <c r="H172" s="53">
        <f>SUM(H173:H174)</f>
        <v>-7052.32</v>
      </c>
      <c r="I172" s="53">
        <f>SUM(I173)</f>
        <v>4899.17</v>
      </c>
      <c r="J172" s="53"/>
      <c r="K172" s="53">
        <f>SUM(K173)</f>
        <v>4899.17</v>
      </c>
      <c r="L172" s="53"/>
      <c r="M172" s="53">
        <f t="shared" ref="M172:M177" si="35">SUM(K172:L172)</f>
        <v>4899.17</v>
      </c>
      <c r="O172" s="12"/>
    </row>
    <row r="173" spans="1:18" x14ac:dyDescent="0.25">
      <c r="A173" s="5">
        <v>4511</v>
      </c>
      <c r="B173" s="42"/>
      <c r="C173" s="4"/>
      <c r="D173" s="6" t="s">
        <v>90</v>
      </c>
      <c r="E173" s="52">
        <v>11951.49</v>
      </c>
      <c r="F173" s="52"/>
      <c r="G173" s="52"/>
      <c r="H173" s="52">
        <v>-7052.32</v>
      </c>
      <c r="I173" s="52">
        <f>SUM(E173:H173)</f>
        <v>4899.17</v>
      </c>
      <c r="J173" s="52"/>
      <c r="K173" s="52">
        <f>SUM(I173)</f>
        <v>4899.17</v>
      </c>
      <c r="L173" s="52"/>
      <c r="M173" s="52">
        <f t="shared" si="35"/>
        <v>4899.17</v>
      </c>
    </row>
    <row r="174" spans="1:18" x14ac:dyDescent="0.25">
      <c r="A174" s="117" t="s">
        <v>121</v>
      </c>
      <c r="B174" s="118"/>
      <c r="C174" s="119"/>
      <c r="D174" s="4" t="s">
        <v>122</v>
      </c>
      <c r="E174" s="53">
        <f>SUM(E175)</f>
        <v>91428.84</v>
      </c>
      <c r="F174" s="53">
        <f t="shared" ref="F174:G174" si="36">SUM(F175)</f>
        <v>0</v>
      </c>
      <c r="G174" s="53">
        <f t="shared" si="36"/>
        <v>0</v>
      </c>
      <c r="H174" s="53"/>
      <c r="I174" s="53">
        <f>SUM(E174:H174)</f>
        <v>91428.84</v>
      </c>
      <c r="J174" s="53"/>
      <c r="K174" s="53">
        <f>SUM(G174:J174)</f>
        <v>91428.84</v>
      </c>
      <c r="L174" s="53"/>
      <c r="M174" s="53">
        <f t="shared" si="35"/>
        <v>91428.84</v>
      </c>
    </row>
    <row r="175" spans="1:18" x14ac:dyDescent="0.25">
      <c r="A175" s="5">
        <v>4511</v>
      </c>
      <c r="B175" s="42"/>
      <c r="C175" s="4"/>
      <c r="D175" s="6" t="s">
        <v>90</v>
      </c>
      <c r="E175" s="52">
        <v>91428.84</v>
      </c>
      <c r="F175" s="52"/>
      <c r="G175" s="52"/>
      <c r="H175" s="52"/>
      <c r="I175" s="52">
        <f>SUM(E175:H175)</f>
        <v>91428.84</v>
      </c>
      <c r="J175" s="52"/>
      <c r="K175" s="52">
        <f>SUM(G175:J175)</f>
        <v>91428.84</v>
      </c>
      <c r="L175" s="52"/>
      <c r="M175" s="52">
        <f t="shared" si="35"/>
        <v>91428.84</v>
      </c>
    </row>
    <row r="176" spans="1:18" x14ac:dyDescent="0.25">
      <c r="A176" s="117" t="s">
        <v>34</v>
      </c>
      <c r="B176" s="118"/>
      <c r="C176" s="119"/>
      <c r="D176" s="4" t="s">
        <v>89</v>
      </c>
      <c r="E176" s="53">
        <f>SUM(E177)</f>
        <v>16134.49</v>
      </c>
      <c r="F176" s="53">
        <f t="shared" ref="F176:G176" si="37">SUM(F177)</f>
        <v>0</v>
      </c>
      <c r="G176" s="53">
        <f t="shared" si="37"/>
        <v>0</v>
      </c>
      <c r="H176" s="53"/>
      <c r="I176" s="53">
        <f>SUM(E176:H176)</f>
        <v>16134.49</v>
      </c>
      <c r="J176" s="53"/>
      <c r="K176" s="53">
        <f>SUM(G176:J176)</f>
        <v>16134.49</v>
      </c>
      <c r="L176" s="53"/>
      <c r="M176" s="53">
        <f t="shared" si="35"/>
        <v>16134.49</v>
      </c>
    </row>
    <row r="177" spans="1:13" x14ac:dyDescent="0.25">
      <c r="A177" s="5">
        <v>4511</v>
      </c>
      <c r="B177" s="42"/>
      <c r="C177" s="4"/>
      <c r="D177" s="6" t="s">
        <v>90</v>
      </c>
      <c r="E177" s="52">
        <v>16134.49</v>
      </c>
      <c r="F177" s="52"/>
      <c r="G177" s="52"/>
      <c r="H177" s="52"/>
      <c r="I177" s="52">
        <f>SUM(E177:H177)</f>
        <v>16134.49</v>
      </c>
      <c r="J177" s="52"/>
      <c r="K177" s="52">
        <f>SUM(G177:J177)</f>
        <v>16134.49</v>
      </c>
      <c r="L177" s="52"/>
      <c r="M177" s="52">
        <f t="shared" si="35"/>
        <v>16134.49</v>
      </c>
    </row>
    <row r="178" spans="1:13" x14ac:dyDescent="0.25">
      <c r="A178" s="5"/>
      <c r="B178" s="42"/>
      <c r="C178" s="4"/>
      <c r="D178" s="6"/>
      <c r="E178" s="52"/>
      <c r="F178" s="52"/>
      <c r="G178" s="52"/>
      <c r="H178" s="52"/>
      <c r="I178" s="52"/>
      <c r="J178" s="52"/>
      <c r="K178" s="52"/>
      <c r="L178" s="52"/>
      <c r="M178" s="52"/>
    </row>
    <row r="179" spans="1:13" ht="15.75" x14ac:dyDescent="0.25">
      <c r="A179" s="180" t="s">
        <v>130</v>
      </c>
      <c r="B179" s="181"/>
      <c r="C179" s="182"/>
      <c r="D179" s="56"/>
      <c r="E179" s="52"/>
      <c r="F179" s="52"/>
      <c r="G179" s="52"/>
      <c r="H179" s="52"/>
      <c r="I179" s="52"/>
      <c r="J179" s="52"/>
      <c r="K179" s="52"/>
      <c r="L179" s="52"/>
      <c r="M179" s="52"/>
    </row>
    <row r="180" spans="1:13" ht="30" customHeight="1" x14ac:dyDescent="0.25">
      <c r="A180" s="175">
        <v>42</v>
      </c>
      <c r="B180" s="175"/>
      <c r="C180" s="176"/>
      <c r="D180" s="57" t="s">
        <v>127</v>
      </c>
      <c r="E180" s="58"/>
      <c r="F180" s="58"/>
      <c r="G180" s="58"/>
      <c r="H180" s="58">
        <f>SUM(H182)</f>
        <v>1400</v>
      </c>
      <c r="I180" s="58">
        <f>SUM(I181)</f>
        <v>1400</v>
      </c>
      <c r="J180" s="58"/>
      <c r="K180" s="58">
        <f>SUM(K181)</f>
        <v>1400</v>
      </c>
      <c r="L180" s="58"/>
      <c r="M180" s="58">
        <f>SUM(K180:L180)</f>
        <v>1400</v>
      </c>
    </row>
    <row r="181" spans="1:13" x14ac:dyDescent="0.25">
      <c r="A181" s="111">
        <v>422</v>
      </c>
      <c r="B181" s="112"/>
      <c r="C181" s="113"/>
      <c r="D181" s="56" t="s">
        <v>128</v>
      </c>
      <c r="E181" s="52"/>
      <c r="F181" s="52"/>
      <c r="G181" s="52"/>
      <c r="H181" s="52">
        <f>SUM(H182)</f>
        <v>1400</v>
      </c>
      <c r="I181" s="52">
        <f>SUM(H182)</f>
        <v>1400</v>
      </c>
      <c r="J181" s="52"/>
      <c r="K181" s="52">
        <v>1400</v>
      </c>
      <c r="L181" s="52"/>
      <c r="M181" s="52">
        <f>SUM(M182)</f>
        <v>1400</v>
      </c>
    </row>
    <row r="182" spans="1:13" ht="26.25" customHeight="1" x14ac:dyDescent="0.25">
      <c r="A182" s="111">
        <v>4227</v>
      </c>
      <c r="B182" s="112"/>
      <c r="C182" s="113"/>
      <c r="D182" s="56" t="s">
        <v>129</v>
      </c>
      <c r="E182" s="52"/>
      <c r="F182" s="52"/>
      <c r="G182" s="52"/>
      <c r="H182" s="52">
        <v>1400</v>
      </c>
      <c r="I182" s="52">
        <f>SUM(H182)</f>
        <v>1400</v>
      </c>
      <c r="J182" s="52"/>
      <c r="K182" s="52">
        <v>1400</v>
      </c>
      <c r="L182" s="52"/>
      <c r="M182" s="52">
        <f>SUM(K182:L182)</f>
        <v>1400</v>
      </c>
    </row>
    <row r="183" spans="1:13" ht="13.5" customHeight="1" x14ac:dyDescent="0.25">
      <c r="A183" s="5"/>
      <c r="B183" s="6"/>
      <c r="C183" s="3"/>
      <c r="D183" s="56"/>
      <c r="E183" s="52"/>
      <c r="F183" s="52"/>
      <c r="G183" s="52"/>
      <c r="H183" s="52"/>
      <c r="I183" s="52"/>
      <c r="J183" s="52"/>
      <c r="K183" s="52"/>
      <c r="L183" s="52"/>
      <c r="M183" s="52"/>
    </row>
    <row r="184" spans="1:13" ht="15.75" x14ac:dyDescent="0.25">
      <c r="A184" s="180" t="s">
        <v>130</v>
      </c>
      <c r="B184" s="181"/>
      <c r="C184" s="182"/>
      <c r="D184" s="86" t="s">
        <v>176</v>
      </c>
      <c r="E184" s="52"/>
      <c r="F184" s="52"/>
      <c r="G184" s="52"/>
      <c r="H184" s="52"/>
      <c r="I184" s="52"/>
      <c r="J184" s="52"/>
      <c r="K184" s="52"/>
      <c r="L184" s="52"/>
      <c r="M184" s="52"/>
    </row>
    <row r="185" spans="1:13" ht="30" customHeight="1" x14ac:dyDescent="0.25">
      <c r="A185" s="175">
        <v>45</v>
      </c>
      <c r="B185" s="175"/>
      <c r="C185" s="176"/>
      <c r="D185" s="57" t="s">
        <v>131</v>
      </c>
      <c r="E185" s="58"/>
      <c r="F185" s="58"/>
      <c r="G185" s="58"/>
      <c r="H185" s="58">
        <f>SUM(H187)</f>
        <v>5000</v>
      </c>
      <c r="I185" s="58">
        <f>SUM(I186)</f>
        <v>5000</v>
      </c>
      <c r="J185" s="58"/>
      <c r="K185" s="58">
        <f>SUM(K186)</f>
        <v>5000</v>
      </c>
      <c r="L185" s="58"/>
      <c r="M185" s="58">
        <f>SUM(K185:L185)</f>
        <v>5000</v>
      </c>
    </row>
    <row r="186" spans="1:13" x14ac:dyDescent="0.25">
      <c r="A186" s="111">
        <v>451</v>
      </c>
      <c r="B186" s="112"/>
      <c r="C186" s="113"/>
      <c r="D186" s="56" t="s">
        <v>132</v>
      </c>
      <c r="E186" s="52"/>
      <c r="F186" s="52"/>
      <c r="G186" s="52"/>
      <c r="H186" s="52">
        <v>5000</v>
      </c>
      <c r="I186" s="52">
        <f>SUM(H187)</f>
        <v>5000</v>
      </c>
      <c r="J186" s="52"/>
      <c r="K186" s="52">
        <v>5000</v>
      </c>
      <c r="L186" s="52"/>
      <c r="M186" s="52">
        <f>SUM(K186:L186)</f>
        <v>5000</v>
      </c>
    </row>
    <row r="187" spans="1:13" ht="26.25" customHeight="1" x14ac:dyDescent="0.25">
      <c r="A187" s="111">
        <v>4511</v>
      </c>
      <c r="B187" s="112"/>
      <c r="C187" s="113"/>
      <c r="D187" s="56" t="s">
        <v>132</v>
      </c>
      <c r="E187" s="52"/>
      <c r="F187" s="52"/>
      <c r="G187" s="52"/>
      <c r="H187" s="52">
        <v>5000</v>
      </c>
      <c r="I187" s="52">
        <f>SUM(H187)</f>
        <v>5000</v>
      </c>
      <c r="J187" s="52"/>
      <c r="K187" s="52">
        <v>5000</v>
      </c>
      <c r="L187" s="52"/>
      <c r="M187" s="52">
        <f>SUM(K187:L187)</f>
        <v>5000</v>
      </c>
    </row>
    <row r="188" spans="1:13" x14ac:dyDescent="0.25">
      <c r="A188" s="125"/>
      <c r="B188" s="126"/>
      <c r="C188" s="127"/>
      <c r="D188" s="3"/>
      <c r="E188" s="34"/>
      <c r="F188" s="34"/>
      <c r="G188" s="34"/>
      <c r="H188" s="34"/>
      <c r="I188" s="34"/>
      <c r="J188" s="34"/>
      <c r="K188" s="34"/>
      <c r="L188" s="34"/>
      <c r="M188" s="34"/>
    </row>
    <row r="189" spans="1:13" ht="15.75" x14ac:dyDescent="0.25">
      <c r="A189" s="122" t="s">
        <v>83</v>
      </c>
      <c r="B189" s="123"/>
      <c r="C189" s="124"/>
      <c r="D189" s="38"/>
      <c r="E189" s="39">
        <f>SUM(E171+E167+E163+E157+E140+E122+E114+E110+E102+E92+E86+E77+E65+E9)</f>
        <v>3470223.9599999995</v>
      </c>
      <c r="F189" s="39">
        <v>3349216.67</v>
      </c>
      <c r="G189" s="39">
        <v>3349216.67</v>
      </c>
      <c r="H189" s="39">
        <f>SUM(H47+H53+H157+H180+H185+H171)</f>
        <v>26895.879999999997</v>
      </c>
      <c r="I189" s="39">
        <f>SUM(E189+H189)</f>
        <v>3497119.8399999994</v>
      </c>
      <c r="J189" s="39">
        <f>SUM(J9+J53+J65+J102+J110+J114+J122+J140)</f>
        <v>718808.17000000016</v>
      </c>
      <c r="K189" s="39">
        <f>SUM(I189:J189)</f>
        <v>4215928.01</v>
      </c>
      <c r="L189" s="39">
        <f>SUM(L90+L58+L9)</f>
        <v>17793.650000000001</v>
      </c>
      <c r="M189" s="39">
        <f>SUM(K189:L189)</f>
        <v>4233721.66</v>
      </c>
    </row>
    <row r="191" spans="1:13" x14ac:dyDescent="0.25">
      <c r="A191" s="107" t="s">
        <v>165</v>
      </c>
      <c r="B191" s="107"/>
      <c r="C191" s="107"/>
      <c r="D191" s="107"/>
      <c r="E191" s="107"/>
      <c r="F191" s="107"/>
      <c r="G191" s="107"/>
      <c r="H191"/>
      <c r="I191"/>
    </row>
    <row r="192" spans="1:13" x14ac:dyDescent="0.25">
      <c r="A192" s="64"/>
      <c r="E192"/>
      <c r="F192" s="60"/>
      <c r="G192"/>
      <c r="H192"/>
      <c r="I192"/>
    </row>
    <row r="193" spans="1:17" ht="30" x14ac:dyDescent="0.25">
      <c r="A193" s="18" t="s">
        <v>166</v>
      </c>
      <c r="B193" s="183" t="s">
        <v>175</v>
      </c>
      <c r="C193" s="183"/>
      <c r="D193" s="183"/>
      <c r="E193" s="88" t="s">
        <v>157</v>
      </c>
      <c r="F193" s="88" t="s">
        <v>158</v>
      </c>
      <c r="G193" s="88" t="s">
        <v>159</v>
      </c>
      <c r="H193" s="87" t="s">
        <v>171</v>
      </c>
      <c r="I193" s="89" t="s">
        <v>184</v>
      </c>
      <c r="J193" s="96" t="s">
        <v>123</v>
      </c>
      <c r="K193" s="97" t="s">
        <v>183</v>
      </c>
    </row>
    <row r="194" spans="1:17" x14ac:dyDescent="0.25">
      <c r="A194" s="80"/>
      <c r="B194" s="18"/>
      <c r="C194" s="18"/>
      <c r="D194" s="18"/>
      <c r="E194" s="18"/>
      <c r="F194" s="18"/>
      <c r="G194" s="18"/>
    </row>
    <row r="195" spans="1:17" x14ac:dyDescent="0.25">
      <c r="A195" s="81">
        <v>11</v>
      </c>
      <c r="B195" s="107" t="s">
        <v>75</v>
      </c>
      <c r="C195" s="107"/>
      <c r="D195" s="107"/>
      <c r="E195" s="41">
        <v>22510.36</v>
      </c>
      <c r="F195" s="41">
        <v>17771.95</v>
      </c>
      <c r="G195" s="41">
        <v>40282.31</v>
      </c>
      <c r="H195" s="41">
        <v>90942.87</v>
      </c>
      <c r="I195" s="41">
        <f t="shared" ref="I195:I203" si="38">SUM(G195:H195)</f>
        <v>131225.18</v>
      </c>
      <c r="J195" s="41">
        <v>17793.650000000001</v>
      </c>
      <c r="K195" s="41">
        <f t="shared" ref="K195:K203" si="39">SUM(I195:J195)</f>
        <v>149018.82999999999</v>
      </c>
    </row>
    <row r="196" spans="1:17" x14ac:dyDescent="0.25">
      <c r="A196" s="81">
        <v>13</v>
      </c>
      <c r="B196" s="107" t="s">
        <v>122</v>
      </c>
      <c r="C196" s="107"/>
      <c r="D196" s="107"/>
      <c r="E196" s="41">
        <v>91428.84</v>
      </c>
      <c r="F196" s="41">
        <v>0</v>
      </c>
      <c r="G196" s="41">
        <f>SUM(E196)</f>
        <v>91428.84</v>
      </c>
      <c r="H196" s="41"/>
      <c r="I196" s="41">
        <f t="shared" si="38"/>
        <v>91428.84</v>
      </c>
      <c r="J196" s="18"/>
      <c r="K196" s="41">
        <f t="shared" si="39"/>
        <v>91428.84</v>
      </c>
    </row>
    <row r="197" spans="1:17" x14ac:dyDescent="0.25">
      <c r="A197" s="81">
        <v>31</v>
      </c>
      <c r="B197" s="107" t="s">
        <v>80</v>
      </c>
      <c r="C197" s="107"/>
      <c r="D197" s="107"/>
      <c r="E197" s="41">
        <v>3124.62</v>
      </c>
      <c r="F197" s="41">
        <v>0</v>
      </c>
      <c r="G197" s="41">
        <v>3124.62</v>
      </c>
      <c r="H197" s="41">
        <v>175.2</v>
      </c>
      <c r="I197" s="41">
        <f t="shared" si="38"/>
        <v>3299.8199999999997</v>
      </c>
      <c r="J197" s="18"/>
      <c r="K197" s="41">
        <f t="shared" si="39"/>
        <v>3299.8199999999997</v>
      </c>
      <c r="P197" s="90"/>
    </row>
    <row r="198" spans="1:17" x14ac:dyDescent="0.25">
      <c r="A198" s="81">
        <v>412</v>
      </c>
      <c r="B198" s="107" t="s">
        <v>160</v>
      </c>
      <c r="C198" s="107"/>
      <c r="D198" s="107"/>
      <c r="E198" s="41">
        <v>14700</v>
      </c>
      <c r="F198" s="41">
        <v>0</v>
      </c>
      <c r="G198" s="41">
        <v>14700</v>
      </c>
      <c r="H198" s="41"/>
      <c r="I198" s="41">
        <f t="shared" si="38"/>
        <v>14700</v>
      </c>
      <c r="J198" s="18"/>
      <c r="K198" s="41">
        <f t="shared" si="39"/>
        <v>14700</v>
      </c>
    </row>
    <row r="199" spans="1:17" x14ac:dyDescent="0.25">
      <c r="A199" s="81">
        <v>501</v>
      </c>
      <c r="B199" s="107" t="s">
        <v>161</v>
      </c>
      <c r="C199" s="107"/>
      <c r="D199" s="107"/>
      <c r="E199" s="41">
        <v>2790452.42</v>
      </c>
      <c r="F199" s="41">
        <v>0</v>
      </c>
      <c r="G199" s="41">
        <v>2790452.42</v>
      </c>
      <c r="H199" s="41">
        <v>552749.19999999995</v>
      </c>
      <c r="I199" s="41">
        <f t="shared" si="38"/>
        <v>3343201.62</v>
      </c>
      <c r="J199" s="18"/>
      <c r="K199" s="41">
        <f t="shared" si="39"/>
        <v>3343201.62</v>
      </c>
      <c r="Q199" s="12"/>
    </row>
    <row r="200" spans="1:17" x14ac:dyDescent="0.25">
      <c r="A200" s="81">
        <v>54</v>
      </c>
      <c r="B200" s="107" t="s">
        <v>76</v>
      </c>
      <c r="C200" s="107"/>
      <c r="D200" s="107"/>
      <c r="E200" s="41">
        <v>118878</v>
      </c>
      <c r="F200" s="41">
        <v>0</v>
      </c>
      <c r="G200" s="41">
        <v>118878</v>
      </c>
      <c r="H200" s="41">
        <v>70002.899999999994</v>
      </c>
      <c r="I200" s="41">
        <f t="shared" si="38"/>
        <v>188880.9</v>
      </c>
      <c r="J200" s="18"/>
      <c r="K200" s="41">
        <f t="shared" si="39"/>
        <v>188880.9</v>
      </c>
    </row>
    <row r="201" spans="1:17" ht="15" customHeight="1" x14ac:dyDescent="0.25">
      <c r="A201" s="81">
        <v>55</v>
      </c>
      <c r="B201" s="110" t="s">
        <v>162</v>
      </c>
      <c r="C201" s="110"/>
      <c r="D201" s="110"/>
      <c r="E201" s="41">
        <v>417178.23</v>
      </c>
      <c r="F201" s="41">
        <v>9776.25</v>
      </c>
      <c r="G201" s="41">
        <f>SUM(E201:F201)</f>
        <v>426954.48</v>
      </c>
      <c r="H201" s="41">
        <v>4938</v>
      </c>
      <c r="I201" s="41">
        <f t="shared" si="38"/>
        <v>431892.47999999998</v>
      </c>
      <c r="J201" s="18"/>
      <c r="K201" s="41">
        <f t="shared" si="39"/>
        <v>431892.47999999998</v>
      </c>
    </row>
    <row r="202" spans="1:17" ht="15" customHeight="1" x14ac:dyDescent="0.25">
      <c r="A202" s="81">
        <v>56</v>
      </c>
      <c r="B202" s="110" t="s">
        <v>163</v>
      </c>
      <c r="C202" s="110"/>
      <c r="D202" s="110"/>
      <c r="E202" s="41">
        <v>11951.49</v>
      </c>
      <c r="F202" s="41">
        <v>-652.32000000000005</v>
      </c>
      <c r="G202" s="41">
        <f>SUM(E202:F202)</f>
        <v>11299.17</v>
      </c>
      <c r="H202" s="41"/>
      <c r="I202" s="41">
        <f t="shared" si="38"/>
        <v>11299.17</v>
      </c>
      <c r="J202" s="18"/>
      <c r="K202" s="41">
        <f t="shared" si="39"/>
        <v>11299.17</v>
      </c>
    </row>
    <row r="203" spans="1:17" x14ac:dyDescent="0.25">
      <c r="A203" s="107" t="s">
        <v>155</v>
      </c>
      <c r="B203" s="107"/>
      <c r="C203" s="107"/>
      <c r="D203" s="107"/>
      <c r="E203" s="41">
        <f>SUM(E195:E202)</f>
        <v>3470223.96</v>
      </c>
      <c r="F203" s="41">
        <f>SUM(F195:F202)</f>
        <v>26895.88</v>
      </c>
      <c r="G203" s="41">
        <f>SUM(G195:G202)</f>
        <v>3497119.84</v>
      </c>
      <c r="H203" s="41">
        <f>SUM(H195:H202)</f>
        <v>718808.16999999993</v>
      </c>
      <c r="I203" s="41">
        <f t="shared" si="38"/>
        <v>4215928.01</v>
      </c>
      <c r="J203" s="41">
        <f>SUM(J195:J202)</f>
        <v>17793.650000000001</v>
      </c>
      <c r="K203" s="41">
        <f t="shared" si="39"/>
        <v>4233721.66</v>
      </c>
    </row>
    <row r="204" spans="1:17" x14ac:dyDescent="0.25">
      <c r="A204" s="64"/>
      <c r="E204"/>
      <c r="F204" s="60"/>
    </row>
    <row r="205" spans="1:17" x14ac:dyDescent="0.25">
      <c r="A205" s="64"/>
      <c r="E205"/>
      <c r="F205" s="60"/>
    </row>
    <row r="206" spans="1:17" ht="15.75" x14ac:dyDescent="0.25">
      <c r="A206" s="76" t="s">
        <v>86</v>
      </c>
      <c r="B206" s="105" t="s">
        <v>164</v>
      </c>
      <c r="C206" s="106"/>
      <c r="D206" s="106"/>
      <c r="E206" s="106"/>
      <c r="F206" s="59"/>
    </row>
    <row r="207" spans="1:17" ht="15.75" x14ac:dyDescent="0.25">
      <c r="A207" s="76" t="s">
        <v>87</v>
      </c>
      <c r="B207" s="105" t="s">
        <v>195</v>
      </c>
      <c r="C207" s="106"/>
      <c r="D207" s="106"/>
      <c r="E207" s="106"/>
      <c r="F207" s="60"/>
      <c r="G207"/>
      <c r="H207" s="103" t="s">
        <v>173</v>
      </c>
      <c r="I207" s="103"/>
    </row>
    <row r="208" spans="1:17" x14ac:dyDescent="0.25">
      <c r="A208" s="104"/>
      <c r="B208" s="104"/>
      <c r="C208" s="104"/>
      <c r="D208" s="104"/>
      <c r="F208" s="59"/>
    </row>
    <row r="209" spans="1:9" ht="15.75" x14ac:dyDescent="0.25">
      <c r="A209" s="105" t="s">
        <v>194</v>
      </c>
      <c r="B209" s="105"/>
      <c r="C209" s="105"/>
      <c r="D209" s="105"/>
      <c r="E209" s="105"/>
      <c r="F209" s="60"/>
      <c r="G209"/>
      <c r="H209" s="103" t="s">
        <v>174</v>
      </c>
      <c r="I209" s="103"/>
    </row>
    <row r="210" spans="1:9" x14ac:dyDescent="0.25">
      <c r="A210" s="64"/>
      <c r="E210"/>
      <c r="F210" s="60"/>
      <c r="G210"/>
      <c r="H210"/>
      <c r="I210"/>
    </row>
    <row r="211" spans="1:9" ht="15.75" x14ac:dyDescent="0.25">
      <c r="A211" s="105"/>
      <c r="B211" s="106"/>
      <c r="C211" s="106"/>
      <c r="D211" s="106"/>
    </row>
    <row r="212" spans="1:9" ht="15.75" x14ac:dyDescent="0.25">
      <c r="A212" s="105"/>
      <c r="B212" s="106"/>
      <c r="C212" s="106"/>
      <c r="D212" s="106"/>
      <c r="F212" s="103"/>
      <c r="G212" s="103"/>
      <c r="H212"/>
      <c r="I212"/>
    </row>
    <row r="213" spans="1:9" x14ac:dyDescent="0.25">
      <c r="A213" s="104"/>
      <c r="B213" s="104"/>
      <c r="C213" s="104"/>
      <c r="D213" s="104"/>
    </row>
    <row r="214" spans="1:9" ht="15.75" x14ac:dyDescent="0.25">
      <c r="A214" s="105"/>
      <c r="B214" s="106"/>
      <c r="C214" s="106"/>
      <c r="D214" s="106"/>
      <c r="F214" s="103"/>
      <c r="G214" s="103"/>
      <c r="H214"/>
      <c r="I214"/>
    </row>
  </sheetData>
  <mergeCells count="100">
    <mergeCell ref="A213:D213"/>
    <mergeCell ref="A214:D214"/>
    <mergeCell ref="A111:C111"/>
    <mergeCell ref="A115:C115"/>
    <mergeCell ref="A122:C122"/>
    <mergeCell ref="A114:C114"/>
    <mergeCell ref="A186:C186"/>
    <mergeCell ref="A187:C187"/>
    <mergeCell ref="A179:C179"/>
    <mergeCell ref="A184:C184"/>
    <mergeCell ref="A185:C185"/>
    <mergeCell ref="A191:G191"/>
    <mergeCell ref="B193:D193"/>
    <mergeCell ref="A188:C188"/>
    <mergeCell ref="A209:E209"/>
    <mergeCell ref="A159:C159"/>
    <mergeCell ref="A176:C176"/>
    <mergeCell ref="A103:C103"/>
    <mergeCell ref="A148:C148"/>
    <mergeCell ref="A163:C163"/>
    <mergeCell ref="A156:C156"/>
    <mergeCell ref="A158:C158"/>
    <mergeCell ref="A160:C160"/>
    <mergeCell ref="A140:C140"/>
    <mergeCell ref="A141:C141"/>
    <mergeCell ref="A110:C110"/>
    <mergeCell ref="F212:G212"/>
    <mergeCell ref="F214:G214"/>
    <mergeCell ref="A189:C189"/>
    <mergeCell ref="A161:C161"/>
    <mergeCell ref="A157:C157"/>
    <mergeCell ref="A169:C169"/>
    <mergeCell ref="A167:C167"/>
    <mergeCell ref="A168:C168"/>
    <mergeCell ref="A211:D211"/>
    <mergeCell ref="A212:D212"/>
    <mergeCell ref="A174:C174"/>
    <mergeCell ref="A164:C164"/>
    <mergeCell ref="A165:C165"/>
    <mergeCell ref="A171:C171"/>
    <mergeCell ref="A172:C172"/>
    <mergeCell ref="A180:C180"/>
    <mergeCell ref="A6:C6"/>
    <mergeCell ref="A7:C7"/>
    <mergeCell ref="A40:C40"/>
    <mergeCell ref="A10:C10"/>
    <mergeCell ref="A56:C56"/>
    <mergeCell ref="B50:C50"/>
    <mergeCell ref="B53:C53"/>
    <mergeCell ref="B47:C47"/>
    <mergeCell ref="A57:C57"/>
    <mergeCell ref="A64:C64"/>
    <mergeCell ref="A65:C65"/>
    <mergeCell ref="A66:C66"/>
    <mergeCell ref="A67:C67"/>
    <mergeCell ref="A60:C60"/>
    <mergeCell ref="A61:C61"/>
    <mergeCell ref="A62:C62"/>
    <mergeCell ref="A63:C63"/>
    <mergeCell ref="A59:C59"/>
    <mergeCell ref="A58:C58"/>
    <mergeCell ref="A77:C77"/>
    <mergeCell ref="A76:C76"/>
    <mergeCell ref="A102:C102"/>
    <mergeCell ref="A104:C104"/>
    <mergeCell ref="A108:C108"/>
    <mergeCell ref="A89:C89"/>
    <mergeCell ref="A90:C90"/>
    <mergeCell ref="A87:C87"/>
    <mergeCell ref="A83:C83"/>
    <mergeCell ref="A1:I1"/>
    <mergeCell ref="A181:C181"/>
    <mergeCell ref="A182:C182"/>
    <mergeCell ref="A126:C126"/>
    <mergeCell ref="A133:C133"/>
    <mergeCell ref="A118:C118"/>
    <mergeCell ref="A119:C119"/>
    <mergeCell ref="A125:C125"/>
    <mergeCell ref="A120:C120"/>
    <mergeCell ref="A3:G3"/>
    <mergeCell ref="A5:C5"/>
    <mergeCell ref="A8:C8"/>
    <mergeCell ref="A9:C9"/>
    <mergeCell ref="A98:C98"/>
    <mergeCell ref="A86:C86"/>
    <mergeCell ref="A92:C92"/>
    <mergeCell ref="H209:I209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A203:D203"/>
    <mergeCell ref="B206:E206"/>
    <mergeCell ref="B207:E207"/>
    <mergeCell ref="H207:I207"/>
    <mergeCell ref="A208:D20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  </vt:lpstr>
      <vt:lpstr>RASHODI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OSZiF Otocac</cp:lastModifiedBy>
  <cp:lastPrinted>2025-10-29T09:30:51Z</cp:lastPrinted>
  <dcterms:created xsi:type="dcterms:W3CDTF">2022-08-12T12:51:27Z</dcterms:created>
  <dcterms:modified xsi:type="dcterms:W3CDTF">2025-10-29T09:32:43Z</dcterms:modified>
</cp:coreProperties>
</file>